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70" tabRatio="939" activeTab="0"/>
  </bookViews>
  <sheets>
    <sheet name="Cover" sheetId="1" r:id="rId1"/>
    <sheet name="Introduction" sheetId="2" r:id="rId2"/>
    <sheet name="User Guide" sheetId="3" r:id="rId3"/>
    <sheet name="Approval Gateways" sheetId="4" r:id="rId4"/>
    <sheet name="1-Contact Log" sheetId="5" r:id="rId5"/>
    <sheet name="2a - Client Supplier" sheetId="6" r:id="rId6"/>
    <sheet name="2b - Provider Supplier" sheetId="7" r:id="rId7"/>
    <sheet name="3 - End User Organisation " sheetId="8" r:id="rId8"/>
    <sheet name="4 - Topology" sheetId="9" r:id="rId9"/>
    <sheet name="5 - Accountability" sheetId="10" r:id="rId10"/>
    <sheet name="6 - Architecture" sheetId="11" r:id="rId11"/>
    <sheet name="7 - IG and Security" sheetId="12" r:id="rId12"/>
    <sheet name="8 - Clinical Safety " sheetId="13" r:id="rId13"/>
    <sheet name="9- Service " sheetId="14" r:id="rId14"/>
    <sheet name="10a - SMS Generic Client Reqs" sheetId="15" r:id="rId15"/>
    <sheet name="10b - SMS PDS Client Reqs" sheetId="16" r:id="rId16"/>
    <sheet name="10c - SMS CP-IS Client Reqs" sheetId="17" r:id="rId17"/>
    <sheet name="10d - SMS SCR Client Reqs" sheetId="18" r:id="rId18"/>
    <sheet name="10e - SMS V&amp;M Client Reqs" sheetId="19" r:id="rId19"/>
    <sheet name="10f - SMS FGM Client Reqs" sheetId="20" r:id="rId20"/>
    <sheet name="NHS Digital Assessement" sheetId="21" r:id="rId21"/>
    <sheet name="Lists"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Toc456344471" localSheetId="3">'Approval Gateways'!#REF!</definedName>
    <definedName name="_Toc456344472" localSheetId="3">'Approval Gateways'!#REF!</definedName>
    <definedName name="_Toc456344473" localSheetId="3">'Approval Gateways'!#REF!</definedName>
    <definedName name="_xlfn.AGGREGATE" hidden="1">#NAME?</definedName>
    <definedName name="AccessMethod" localSheetId="12">'[5]Lists'!$B$52:$B$59</definedName>
    <definedName name="AccessMethod" localSheetId="1">#REF!</definedName>
    <definedName name="AccessMethod" localSheetId="2">#REF!</definedName>
    <definedName name="AccessMethod">'Lists'!$B$66:$B$76</definedName>
    <definedName name="Approval" localSheetId="12">'[5]Lists'!$B$95:$B$96</definedName>
    <definedName name="Approval">'Lists'!$B$112:$B$113</definedName>
    <definedName name="Assessment" localSheetId="12">'[6]Lists'!$B$82:$B$85</definedName>
    <definedName name="Assessment">#REF!</definedName>
    <definedName name="Bundles" localSheetId="16">'[3]Lists'!$E$2:$E$27</definedName>
    <definedName name="Bundles" localSheetId="17">'[3]Lists'!$E$2:$E$27</definedName>
    <definedName name="Bundles" localSheetId="18">'[3]Lists'!$E$2:$E$27</definedName>
    <definedName name="Bundles" localSheetId="19">'[3]Lists'!$E$2:$E$27</definedName>
    <definedName name="Bundles" localSheetId="8">'[3]Lists'!$E$2:$E$27</definedName>
    <definedName name="Bundles" localSheetId="9">'[3]Lists'!$E$2:$E$27</definedName>
    <definedName name="Bundles" localSheetId="12">'[7]Lists'!$E$2:$E$27</definedName>
    <definedName name="Bundles">'[1]Lists'!$E$2:$E$27</definedName>
    <definedName name="Change" localSheetId="16">'[3]Lists'!$G$2:$G$5</definedName>
    <definedName name="Change" localSheetId="17">'[3]Lists'!$G$2:$G$5</definedName>
    <definedName name="Change" localSheetId="18">'[3]Lists'!$G$2:$G$5</definedName>
    <definedName name="Change" localSheetId="19">'[3]Lists'!$G$2:$G$5</definedName>
    <definedName name="Change" localSheetId="8">'[3]Lists'!$G$2:$G$5</definedName>
    <definedName name="Change" localSheetId="9">'[3]Lists'!$G$2:$G$5</definedName>
    <definedName name="Change" localSheetId="12">'[7]Lists'!$G$2:$G$5</definedName>
    <definedName name="Change">'[1]Lists'!$G$2:$G$5</definedName>
    <definedName name="Compliance_Level" localSheetId="16">#REF!</definedName>
    <definedName name="Compliance_Level" localSheetId="17">#REF!</definedName>
    <definedName name="Compliance_Level" localSheetId="18">#REF!</definedName>
    <definedName name="Compliance_Level" localSheetId="19">#REF!</definedName>
    <definedName name="Compliance_Level" localSheetId="8">#REF!</definedName>
    <definedName name="Compliance_Level" localSheetId="9">#REF!</definedName>
    <definedName name="Compliance_Level" localSheetId="12">#REF!</definedName>
    <definedName name="Compliance_Level">#REF!</definedName>
    <definedName name="DMS" localSheetId="16">'[3]Lists'!$K$2:$K$9</definedName>
    <definedName name="DMS" localSheetId="17">'[3]Lists'!$K$2:$K$9</definedName>
    <definedName name="DMS" localSheetId="18">'[3]Lists'!$K$2:$K$9</definedName>
    <definedName name="DMS" localSheetId="19">'[3]Lists'!$K$2:$K$9</definedName>
    <definedName name="DMS" localSheetId="8">'[3]Lists'!$K$2:$K$9</definedName>
    <definedName name="DMS" localSheetId="9">'[3]Lists'!$K$2:$K$9</definedName>
    <definedName name="DMS" localSheetId="12">'[7]Lists'!$K$2:$K$9</definedName>
    <definedName name="DMS">'[1]Lists'!$K$2:$K$9</definedName>
    <definedName name="EndUserOrgType">'Lists'!$B$41:$B$50</definedName>
    <definedName name="IGSoCResult" localSheetId="12">'[5]Lists'!$B$69:$B$72</definedName>
    <definedName name="IGSoCResult" localSheetId="1">#REF!</definedName>
    <definedName name="IGSoCResult" localSheetId="2">#REF!</definedName>
    <definedName name="IGSoCResult">'Lists'!$B$86:$B$89</definedName>
    <definedName name="IGTResult" localSheetId="12">'[5]Lists'!$B$62:$B$66</definedName>
    <definedName name="IGTResult" localSheetId="1">#REF!</definedName>
    <definedName name="IGTResult" localSheetId="2">#REF!</definedName>
    <definedName name="IGTResult">'Lists'!$B$79:$B$83</definedName>
    <definedName name="ITK_SMSP" localSheetId="16">#REF!</definedName>
    <definedName name="ITK_SMSP" localSheetId="17">#REF!</definedName>
    <definedName name="ITK_SMSP" localSheetId="18">#REF!</definedName>
    <definedName name="ITK_SMSP" localSheetId="19">#REF!</definedName>
    <definedName name="ITK_SMSP" localSheetId="8">#REF!</definedName>
    <definedName name="ITK_SMSP" localSheetId="9">#REF!</definedName>
    <definedName name="ITK_SMSP" localSheetId="12">#REF!</definedName>
    <definedName name="ITK_SMSP">#REF!</definedName>
    <definedName name="Jurisdiction" localSheetId="12">'[5]Lists'!$B$75:$B$78</definedName>
    <definedName name="Jurisdiction" localSheetId="1">#REF!</definedName>
    <definedName name="Jurisdiction" localSheetId="2">#REF!</definedName>
    <definedName name="Jurisdiction">'Lists'!$B$92:$B$95</definedName>
    <definedName name="NHSorNot" localSheetId="12">'[5]Lists'!$B$39:$B$42</definedName>
    <definedName name="NHSorNot" localSheetId="1">#REF!</definedName>
    <definedName name="NHSorNot" localSheetId="2">#REF!</definedName>
    <definedName name="NHSorNot">'Lists'!$B$53:$B$56</definedName>
    <definedName name="OrgType" localSheetId="12">'[5]Lists'!$B$12:$B$24</definedName>
    <definedName name="OrgType" localSheetId="1">#REF!</definedName>
    <definedName name="OrgType" localSheetId="2">#REF!</definedName>
    <definedName name="OrgType">'Lists'!$B$14:$B$38</definedName>
    <definedName name="_xlnm.Print_Area" localSheetId="13">'9- Service '!$A$1:$E$38</definedName>
    <definedName name="Programmes" localSheetId="16">'[4]Data'!$B$3:$B$25</definedName>
    <definedName name="Programmes" localSheetId="17">'[4]Data'!$B$3:$B$25</definedName>
    <definedName name="Programmes" localSheetId="18">'[4]Data'!$B$3:$B$25</definedName>
    <definedName name="Programmes" localSheetId="19">'[4]Data'!$B$3:$B$25</definedName>
    <definedName name="Programmes" localSheetId="8">'[4]Data'!$B$3:$B$25</definedName>
    <definedName name="Programmes" localSheetId="9">'[4]Data'!$B$3:$B$25</definedName>
    <definedName name="Programmes" localSheetId="12">'[8]Data'!$B$3:$B$25</definedName>
    <definedName name="Programmes">'[2]Data'!$B$3:$B$25</definedName>
    <definedName name="RAG">'Lists'!$B$6:$B$11</definedName>
    <definedName name="Select" localSheetId="7">'3 - End User Organisation '!$E$60</definedName>
    <definedName name="Status" localSheetId="12">'[9]Constants'!$A$1:$A$4</definedName>
    <definedName name="Status">#REF!</definedName>
    <definedName name="System" localSheetId="16">'[3]Lists'!$A$2:$A$7</definedName>
    <definedName name="System" localSheetId="17">'[3]Lists'!$A$2:$A$7</definedName>
    <definedName name="System" localSheetId="18">'[3]Lists'!$A$2:$A$7</definedName>
    <definedName name="System" localSheetId="19">'[3]Lists'!$A$2:$A$7</definedName>
    <definedName name="System" localSheetId="8">'[3]Lists'!$A$2:$A$7</definedName>
    <definedName name="System" localSheetId="9">'[3]Lists'!$A$2:$A$7</definedName>
    <definedName name="System" localSheetId="12">'[7]Lists'!$A$2:$A$7</definedName>
    <definedName name="System">'[1]Lists'!$A$2:$A$7</definedName>
    <definedName name="Testbench" localSheetId="16">'[3]Lists'!$M$2:$M$3</definedName>
    <definedName name="Testbench" localSheetId="17">'[3]Lists'!$M$2:$M$3</definedName>
    <definedName name="Testbench" localSheetId="18">'[3]Lists'!$M$2:$M$3</definedName>
    <definedName name="Testbench" localSheetId="19">'[3]Lists'!$M$2:$M$3</definedName>
    <definedName name="Testbench" localSheetId="8">'[3]Lists'!$M$2:$M$3</definedName>
    <definedName name="Testbench" localSheetId="9">'[3]Lists'!$M$2:$M$3</definedName>
    <definedName name="Testbench" localSheetId="12">'[7]Lists'!$M$2:$M$3</definedName>
    <definedName name="Testbench">'[1]Lists'!$M$2:$M$3</definedName>
    <definedName name="Tests_Dist_Env" localSheetId="15">'[1]Testcases Detailed'!#REF!</definedName>
    <definedName name="Tests_Dist_Env" localSheetId="16">'[3]Testcases Detailed'!#REF!</definedName>
    <definedName name="Tests_Dist_Env" localSheetId="17">'[3]Testcases Detailed'!#REF!</definedName>
    <definedName name="Tests_Dist_Env" localSheetId="18">'[3]Testcases Detailed'!#REF!</definedName>
    <definedName name="Tests_Dist_Env" localSheetId="19">'[3]Testcases Detailed'!#REF!</definedName>
    <definedName name="Tests_Dist_Env" localSheetId="6">'[1]Testcases Detailed'!#REF!</definedName>
    <definedName name="Tests_Dist_Env" localSheetId="7">'[1]Testcases Detailed'!#REF!</definedName>
    <definedName name="Tests_Dist_Env" localSheetId="8">'[3]Testcases Detailed'!#REF!</definedName>
    <definedName name="Tests_Dist_Env" localSheetId="9">'[3]Testcases Detailed'!#REF!</definedName>
    <definedName name="Tests_Dist_Env" localSheetId="12">'[7]Testcases Detailed'!#REF!</definedName>
    <definedName name="Tests_Dist_Env" localSheetId="3">'[1]Testcases Detailed'!#REF!</definedName>
    <definedName name="Tests_Dist_Env">'[1]Testcases Detailed'!#REF!</definedName>
    <definedName name="UsageOutcome" localSheetId="12">'[5]Lists'!$B$99:$B$103</definedName>
    <definedName name="UsageOutcome">'Lists'!$B$116:$B$120</definedName>
    <definedName name="Yes" localSheetId="12">'[9]Constants'!$C:$C</definedName>
    <definedName name="Yes">#REF!</definedName>
    <definedName name="YesNo" localSheetId="16">'[3]Lists'!$I$2:$I$4</definedName>
    <definedName name="YesNo" localSheetId="17">'[3]Lists'!$I$2:$I$4</definedName>
    <definedName name="YesNo" localSheetId="18">'[3]Lists'!$I$2:$I$4</definedName>
    <definedName name="YesNo" localSheetId="19">'[3]Lists'!$I$2:$I$4</definedName>
    <definedName name="YesNo" localSheetId="8">'[3]Lists'!$I$2:$I$4</definedName>
    <definedName name="YesNo" localSheetId="9">'[3]Lists'!$I$2:$I$4</definedName>
    <definedName name="YesNo" localSheetId="12">'[7]Lists'!$I$2:$I$4</definedName>
    <definedName name="YesNo">'[1]Lists'!$I$2:$I$4</definedName>
  </definedNames>
  <calcPr fullCalcOnLoad="1"/>
</workbook>
</file>

<file path=xl/sharedStrings.xml><?xml version="1.0" encoding="utf-8"?>
<sst xmlns="http://schemas.openxmlformats.org/spreadsheetml/2006/main" count="2361" uniqueCount="1244">
  <si>
    <t>First of Type</t>
  </si>
  <si>
    <t>Item</t>
  </si>
  <si>
    <t>Response</t>
  </si>
  <si>
    <t>Guidance</t>
  </si>
  <si>
    <t>Date</t>
  </si>
  <si>
    <t>Product</t>
  </si>
  <si>
    <t>Supplier</t>
  </si>
  <si>
    <t>Overview description</t>
  </si>
  <si>
    <t>User base</t>
  </si>
  <si>
    <t>Category</t>
  </si>
  <si>
    <t>The supplier of the product</t>
  </si>
  <si>
    <t>Key dates</t>
  </si>
  <si>
    <t>Audit</t>
  </si>
  <si>
    <t>Info</t>
  </si>
  <si>
    <t>Yes</t>
  </si>
  <si>
    <t>No</t>
  </si>
  <si>
    <t>Type</t>
  </si>
  <si>
    <t>Name</t>
  </si>
  <si>
    <t>Email</t>
  </si>
  <si>
    <t>Telno</t>
  </si>
  <si>
    <t>Project Manager</t>
  </si>
  <si>
    <t>Job Title</t>
  </si>
  <si>
    <t>Other Project Team Members</t>
  </si>
  <si>
    <t>Other Stakeholders</t>
  </si>
  <si>
    <t>Other contact details</t>
  </si>
  <si>
    <t>User representative(s)</t>
  </si>
  <si>
    <t xml:space="preserve">Other key ICT contacts </t>
  </si>
  <si>
    <t>Any other contacts relevant to the specific project - to be added as necessary</t>
  </si>
  <si>
    <t>ICT Manager(s)</t>
  </si>
  <si>
    <t>SIRO(s)</t>
  </si>
  <si>
    <t>Clinical Safety Officer(s)</t>
  </si>
  <si>
    <t>Version and configuration details</t>
  </si>
  <si>
    <t>Provide a brief introductory overview describing at a high level what the interface does and why it is being introduced</t>
  </si>
  <si>
    <t>The Senior Information Risk Owner responsible for signoff of IG related risks (Note: May be multiple individuals if several organisations are involved)</t>
  </si>
  <si>
    <t>Depending on the assessment of clinical safety implications, may need to be used as an advice / escalation point for any Clinical Safety risks. (May be n/a if not involved)</t>
  </si>
  <si>
    <t>Project Board Executive</t>
  </si>
  <si>
    <t>Organisational Requirements</t>
  </si>
  <si>
    <t>MSCA-ORG-01</t>
  </si>
  <si>
    <t>MSCA-ORG-02</t>
  </si>
  <si>
    <t>MSCA-ORG-03</t>
  </si>
  <si>
    <t>MSCA-ORG-04</t>
  </si>
  <si>
    <t>General IG</t>
  </si>
  <si>
    <t>MSCA-IG-01</t>
  </si>
  <si>
    <t>The Mini Services Client Application MUST provide RBAC control over access to its features</t>
  </si>
  <si>
    <t>MSCA-IG-02</t>
  </si>
  <si>
    <t>The Mini Services Client Application MUST provide authentication control over access to its administration and other features</t>
  </si>
  <si>
    <t>MSCA-IG-03</t>
  </si>
  <si>
    <t>MSCA-IG-04</t>
  </si>
  <si>
    <t>The Mini Services Client Application SHOULD ensure appropriate labelling of personal data</t>
  </si>
  <si>
    <t>MSCA-IG-005</t>
  </si>
  <si>
    <t>The Mini Services Client Application MUST be hosted in a managed and secure environment</t>
  </si>
  <si>
    <t>The Mini Services Client Application MUST provide a secure audit trail</t>
  </si>
  <si>
    <t>MSCA-AUD-01</t>
  </si>
  <si>
    <t>MSCA-AUD-02</t>
  </si>
  <si>
    <t>Events that MUST be audited</t>
  </si>
  <si>
    <t>MSCA-AUD-03</t>
  </si>
  <si>
    <t>Data Items that MUST be audited</t>
  </si>
  <si>
    <t>MSCA-AUD-04</t>
  </si>
  <si>
    <t>MSCA-AUD-05</t>
  </si>
  <si>
    <t>Audit entries MUST be available on a queryable interface</t>
  </si>
  <si>
    <t>MSCA-AUD-06</t>
  </si>
  <si>
    <t>The Mini Services Client Application MUST utilise a Stratum 3 time source as a minimum</t>
  </si>
  <si>
    <t>MSCA-AUD-07</t>
  </si>
  <si>
    <t>Audit timestamps generated by Mini Services Client Application MUST comply with issued guidance on time zones</t>
  </si>
  <si>
    <t>PDS - General</t>
  </si>
  <si>
    <t>MSCA-PDS-01</t>
  </si>
  <si>
    <t>The Mini Services Client Application SHOULD have an easy-to-use User Interface, which encourages best-practice usage of PDS</t>
  </si>
  <si>
    <t>MSCA-PDS-02</t>
  </si>
  <si>
    <t>The Mini Services Client Application SHOULD coordinate seamlessly between local and PDS tracing</t>
  </si>
  <si>
    <t>MSCA-PDS-03</t>
  </si>
  <si>
    <t>The Mini Services Client Application MUST support the user in ensuring that patients are accurately traced</t>
  </si>
  <si>
    <t>MSCA-PDS-04</t>
  </si>
  <si>
    <t>If the patient cannot be traced then the Mini Services Client Application SHOULD allow the user to create a new local record</t>
  </si>
  <si>
    <t>MSCA-PDS-05</t>
  </si>
  <si>
    <t>The Mini Services Client Application SHOULD provide for synchronisation of local data with PDS at as many relevant events as possible</t>
  </si>
  <si>
    <t>MSCA-PDS-06</t>
  </si>
  <si>
    <t>The Mini Services Client Application MUST display the NHS Number correctly</t>
  </si>
  <si>
    <t>The Mini Services Client Application MUST display and print the NHS number in 3-3-4 format on all screens and printed material, e.g. 123 456 7890
Bar-coded NHS numbers MUST be in the Information Standards Board ISB/0061-00/2004 format</t>
  </si>
  <si>
    <t>MSCA-PDS-07</t>
  </si>
  <si>
    <t>The Mini Services Client Application SHOULD use wildcards appropriately</t>
  </si>
  <si>
    <t>PDS - Data Quality</t>
  </si>
  <si>
    <t>MSCA-DQ-01</t>
  </si>
  <si>
    <t>The Mini Services Client Application MUST provide safe handling and resolution of duplicate NHS Numbers</t>
  </si>
  <si>
    <t>MSCA-DQ-02</t>
  </si>
  <si>
    <t>The Mini Services Client Application MUST provide for both logical and permanent deletion of records</t>
  </si>
  <si>
    <t>MSCA-DQ-03</t>
  </si>
  <si>
    <t>The Mini Services Client Application MUST provide safe handling and resolution of superseded NHS Numbers</t>
  </si>
  <si>
    <t>MSCA-DQ-04</t>
  </si>
  <si>
    <t>The Mini Services Client Application MUST provide safe handling and resolution of records marked as “invalid” on PDS</t>
  </si>
  <si>
    <t>MSCA-DQ-05</t>
  </si>
  <si>
    <t>The Mini Services Client Application SHOULD provide data quality reports</t>
  </si>
  <si>
    <t>MSCA-DQ-06</t>
  </si>
  <si>
    <t>The Mini Services Client Application SHOULD trigger a back-office resolution process where local discrepancies with PDS are detected</t>
  </si>
  <si>
    <t>The Spine Mini Services interface does not allow direct updates to PDS.
Therefore where the data retrieved from PDS is believed to be incorrect, the Mini Services Client Application SHOULD trigger a local back-office process to resolve the problem. (For example this might involve a local Data Quality Administrator investigating, and potentially using separate full access to PDS to make updates if necessary)</t>
  </si>
  <si>
    <t>Category / Requirement</t>
  </si>
  <si>
    <t>Detail</t>
  </si>
  <si>
    <t>Compliance Status</t>
  </si>
  <si>
    <t>Partial</t>
  </si>
  <si>
    <t>N/A</t>
  </si>
  <si>
    <t>Req</t>
  </si>
  <si>
    <t>Recommended events for consideration include:
- At the commencement of an episode. This includes:
o Registering or reception at a GP surgery
o Reception at an outpatient clinic
o Beginning of any episode of unscheduled care where patient identity is known
- Prior to using patient communication information. This includes:
o Prior to using locally-stored patient telephone numbers or addresses
o Prior to sending correspondence to a patient
- Prior to inpatient admission and discharge. This includes:
o Prior to the generation of messages containing new or changed demographics to downstream, local systems</t>
  </si>
  <si>
    <t>Client Supplier Stakeholders</t>
  </si>
  <si>
    <t>Technical Contact</t>
  </si>
  <si>
    <t>The technical contact / architect</t>
  </si>
  <si>
    <t>Executive Sponsor</t>
  </si>
  <si>
    <t>The Executive sponsor / escalation point</t>
  </si>
  <si>
    <t>Additional Information Required</t>
  </si>
  <si>
    <t>Additional Stakeholder Involvement</t>
  </si>
  <si>
    <t>IT Operations Planning</t>
  </si>
  <si>
    <t>Data Centre Resilience and Manageability</t>
  </si>
  <si>
    <t>Go Live planning</t>
  </si>
  <si>
    <r>
      <t xml:space="preserve">Ensuring that the Go Live process is adequately planned, including contingency planning. </t>
    </r>
    <r>
      <rPr>
        <i/>
        <sz val="10"/>
        <rFont val="Arial"/>
        <family val="2"/>
      </rPr>
      <t xml:space="preserve">
Topics to cover include:
 - Cutover and Fallback
 - Installation and Configuration
 - Network worthiness
 - Data Migration</t>
    </r>
  </si>
  <si>
    <t>Operational Checks</t>
  </si>
  <si>
    <r>
      <t xml:space="preserve">Planning for checks that the system is operating correctly 
</t>
    </r>
    <r>
      <rPr>
        <i/>
        <sz val="10"/>
        <rFont val="Arial"/>
        <family val="2"/>
      </rPr>
      <t>Topics to cover include:
 - Audit
 - Journaling
 - Usability</t>
    </r>
  </si>
  <si>
    <t>End-to-End Performance Design Review</t>
  </si>
  <si>
    <r>
      <t>Ensuring that the solution is performant under the anticipated usage load.</t>
    </r>
    <r>
      <rPr>
        <i/>
        <sz val="10"/>
        <rFont val="Arial"/>
        <family val="2"/>
      </rPr>
      <t xml:space="preserve">
Topics to cover include:
 - Estimated usage volumetrics 
 - Service Levels required
 - End-to-end performance implications of transactions via the new interface.
 - Volume and Performance (V&amp;P) testing and / or performance design review</t>
    </r>
  </si>
  <si>
    <t>Integration Architecture</t>
  </si>
  <si>
    <t>Interface Change Planning</t>
  </si>
  <si>
    <t>Information Architecture</t>
  </si>
  <si>
    <t>Data Quality review</t>
  </si>
  <si>
    <r>
      <t xml:space="preserve">Ensuring that the solution supports data quality - and in particular that the new interface does not propagate low quality or misleading data between systems. </t>
    </r>
    <r>
      <rPr>
        <i/>
        <sz val="10"/>
        <rFont val="Arial"/>
        <family val="2"/>
      </rPr>
      <t xml:space="preserve">
Topics to cover include:
 - Message validation (The approach to technical message validation - specifically how sending systems ensure that generated messages are valid)
 - Data content quality (The mechanisms in place to ensure that data passing via the new interface is complete, consistent, timely and accurate)
 - Data Concurrency (Ensuring that data made available via the new interface is kept up-to-date, and that updates of "stale" data are not able to corrupt upstream system)</t>
    </r>
  </si>
  <si>
    <t>Use of Data Standards</t>
  </si>
  <si>
    <t>Clinical Safety</t>
  </si>
  <si>
    <t>Technical Clinical Safety Review</t>
  </si>
  <si>
    <t>Control</t>
  </si>
  <si>
    <t>Additional Notes / References</t>
  </si>
  <si>
    <t>Business Scenario(s)</t>
  </si>
  <si>
    <t>Action</t>
  </si>
  <si>
    <t>Demographic Query</t>
  </si>
  <si>
    <t>Demographic data is queried under the control of the receiving system</t>
  </si>
  <si>
    <t>Demographic Cross Organisation</t>
  </si>
  <si>
    <t>Process Controls</t>
  </si>
  <si>
    <t>These Process Controls are always relevant</t>
  </si>
  <si>
    <t>Information Security Management System (ISMS)</t>
  </si>
  <si>
    <t>Technical Controls</t>
  </si>
  <si>
    <t>These Technical Controls are always relevant</t>
  </si>
  <si>
    <t>Secure Communications</t>
  </si>
  <si>
    <t>Storage</t>
  </si>
  <si>
    <t>Time Stamping</t>
  </si>
  <si>
    <t>Network Access</t>
  </si>
  <si>
    <t>Workstation Access</t>
  </si>
  <si>
    <t>Content Commitment</t>
  </si>
  <si>
    <r>
      <t xml:space="preserve">Are Digital Signatures used where necessary to sign content and / or authenticate the identity of a sender? </t>
    </r>
    <r>
      <rPr>
        <i/>
        <sz val="10"/>
        <rFont val="Arial"/>
        <family val="2"/>
      </rPr>
      <t xml:space="preserve">
This may be not applicable, in which case leave blank and note as "Not applicable" in the Additional Notes column</t>
    </r>
  </si>
  <si>
    <t>Security Testing</t>
  </si>
  <si>
    <t>IG Controls (Baseline)</t>
  </si>
  <si>
    <t>These Baseline IG controls are always relevant</t>
  </si>
  <si>
    <t>Authentication</t>
  </si>
  <si>
    <t>Role Based Access Control (RBAC)</t>
  </si>
  <si>
    <t>Data Retention</t>
  </si>
  <si>
    <t>End-to-End Information Flows</t>
  </si>
  <si>
    <t>This section looks at the overall end-to-end information flows and examines the potential for data leakage or data integrity issues as a result of implementing the new interface</t>
  </si>
  <si>
    <t>Data Leakage Issues?</t>
  </si>
  <si>
    <t>Are there any downstream systems which have not passed this self-assessment process, and to which this system passes patient-identifiable Spine originated data?
If "yes", please provide details in Additional Notes</t>
  </si>
  <si>
    <t>Data Integrity Issues?</t>
  </si>
  <si>
    <t>Are there any downstream systems which have not passed this self-assessment process, and which act as a source of data for this system to update a Spine Compliant system?
If "yes", please provide details in Additional Notes</t>
  </si>
  <si>
    <t>External Impacts</t>
  </si>
  <si>
    <t>Are there any potential implications or risks of this work for external organisations?</t>
  </si>
  <si>
    <t>Spine impacted?</t>
  </si>
  <si>
    <t>Could this interface potentially have an impact on Spine data?</t>
  </si>
  <si>
    <t>Clinical Safety Signoff Level</t>
  </si>
  <si>
    <t>Client System Details</t>
  </si>
  <si>
    <t>This details the Spine Mini Service Client.</t>
  </si>
  <si>
    <t>Will be used as an advice / escalation point for general impacts</t>
  </si>
  <si>
    <t>Description</t>
  </si>
  <si>
    <t>Document Ref</t>
  </si>
  <si>
    <t>Version</t>
  </si>
  <si>
    <t>Status</t>
  </si>
  <si>
    <t>Document History</t>
  </si>
  <si>
    <t>Date of Production</t>
  </si>
  <si>
    <t>Version Description</t>
  </si>
  <si>
    <t>This section provides a reference list of stakeholders who MAY need to be contacted, as an aid to building a virtual project team.</t>
  </si>
  <si>
    <t>It allows specific contact details to be recorded for those roles which are relevant - both for day-to-day practical purposes, and as an audit trail of those involved.</t>
  </si>
  <si>
    <t>(Note that there may be multiple individuals for some stakeholder roles, and extra lines should be inserted as necessary).</t>
  </si>
  <si>
    <t>This section examines the system architecture to ensure that it is fit for purpose.</t>
  </si>
  <si>
    <t>The intention is for this spreadsheet to act as a checklist and cross-reference to ensure that all necessary points are covered in more detailed technical documentation.</t>
  </si>
  <si>
    <t>This section confirms the Information Governance (IG) controls required, and the mechanisms for implementation of each.</t>
  </si>
  <si>
    <t>The emphasis is on highlighting the business requirement for a particular control, rather than mandating that a particular technical mechanism be used.</t>
  </si>
  <si>
    <t>For each IG control a number of recognised technical implementation mechanisms are listed, and use of these pre-established mechanisms can accelerate implementation.</t>
  </si>
  <si>
    <t>This section confirms actions required to mitigate Clinical Safety risks.</t>
  </si>
  <si>
    <t>ODS Code</t>
  </si>
  <si>
    <t>Client Interface Overview</t>
  </si>
  <si>
    <t>Compliance</t>
  </si>
  <si>
    <t>N</t>
  </si>
  <si>
    <t>Select</t>
  </si>
  <si>
    <t>Purpose</t>
  </si>
  <si>
    <t>Supplier Name</t>
  </si>
  <si>
    <t>The Supplier project manager</t>
  </si>
  <si>
    <t>Other Health Organisations impacted?</t>
  </si>
  <si>
    <t>Actioned By</t>
  </si>
  <si>
    <t>Should</t>
  </si>
  <si>
    <t>Must</t>
  </si>
  <si>
    <t>Outline any key dates relevant to the self-assessment process (e.g. target Go-Live dates)</t>
  </si>
  <si>
    <t>If the analysis of End-to-End Information Flows above has identified further systems downstream of the new interface itself, indicate the nature of these further data flows
(This has implications for the significance of any data leakage or data integrity issues identified)</t>
  </si>
  <si>
    <t>CS-01</t>
  </si>
  <si>
    <t>CS-02</t>
  </si>
  <si>
    <t>IO-01</t>
  </si>
  <si>
    <t>IO-02</t>
  </si>
  <si>
    <t>IO-03</t>
  </si>
  <si>
    <t>IO-04</t>
  </si>
  <si>
    <t>IA-01</t>
  </si>
  <si>
    <t>IA-02</t>
  </si>
  <si>
    <t>IN-01</t>
  </si>
  <si>
    <t>IN-02</t>
  </si>
  <si>
    <t>CL-01</t>
  </si>
  <si>
    <t>Could this interface potentially have an impact on data belonging to other Health Organisations? (e.g. shared PAS instance)</t>
  </si>
  <si>
    <t>Provide reference to documentation (e.g. diagram) showing the information flows to / from the system being assessed and other systems in the estate.
Specifically, the purpose is to highlight:
i) The potential ultimate destinations of any patient identifiable Spine-originated data passing through this system
ii) The potential original sources of any data updates made to Spine via this system</t>
  </si>
  <si>
    <r>
      <t xml:space="preserve">Ensuring that an appropriate integration architecture is in place.
</t>
    </r>
    <r>
      <rPr>
        <i/>
        <sz val="10"/>
        <rFont val="Arial"/>
        <family val="2"/>
      </rPr>
      <t>Topics to cover include:
 - Use of integration middleware (e.g. Trust Integration Engine, Toolkit Middleware)
 - Interface usage (Can existing interfaces be used and/or are any new interfaces or messages needed?)
 - Adapters (Consideration of any new adapters that may be needed to convert between data formats)
 - End-to-End Reliability (e.g.  acknowledgements, retries, transactionality)
 - Sequencing (Mechanisms used to manage business and technical level sequencing and orchestration of messages)
 - Backwards and Forwards compatibility (The technical approach to message versioning, and the approach to handling potential changes in the message definitions)</t>
    </r>
  </si>
  <si>
    <r>
      <t xml:space="preserve">Ensuring that consideration is given to hosting the solution with an appropriate level of resilience and reliability. 
</t>
    </r>
    <r>
      <rPr>
        <i/>
        <sz val="10"/>
        <rFont val="Arial"/>
        <family val="2"/>
      </rPr>
      <t>Topics to cover include:
 - Resilience / Failover
      - Identification of any single points of failure
      - Load balancing design and failure scenarios
 - Backup and Recovery
 - Disaster Recovery
 - Alerting and Monitoring</t>
    </r>
  </si>
  <si>
    <t>The Deploying Organisation MUST conform with the Acceptable Use Policy for Spine Mini Services</t>
  </si>
  <si>
    <r>
      <rPr>
        <b/>
        <sz val="12"/>
        <rFont val="Arial"/>
        <family val="2"/>
      </rPr>
      <t xml:space="preserve">Note: </t>
    </r>
    <r>
      <rPr>
        <b/>
        <sz val="10"/>
        <rFont val="Arial"/>
        <family val="2"/>
      </rPr>
      <t xml:space="preserve">Any reference to Mini Services Client Application applies equally to any Health or Social care deployed system connecting to Spine Mini Services. </t>
    </r>
  </si>
  <si>
    <t xml:space="preserve">This includes protective labelling of personal data both on-screen and in printed output.
</t>
  </si>
  <si>
    <t xml:space="preserve">The preferred approach would be to attempt to trace locally first, and then to transition seamlessly to a PDS trace if no match is found locally
</t>
  </si>
  <si>
    <t xml:space="preserve">This allows the patient to be registered without delay to the provision of care
</t>
  </si>
  <si>
    <t xml:space="preserve">Duplicate NHS Numbers must not be displayed to the user. Rather a back-office process must be triggered to resolve the problem.
Following appropriate back-office resolution, the system MUST be able to support merge (and unmerge) of local duplicates.
</t>
  </si>
  <si>
    <t xml:space="preserve">It MUST be possible to logically delete and undelete a record.
There MUST also be a method for the permanent deletion of patient records as a result of a court order under the authority of the Data Protection Act, Section 10.
The fact that a record has been deleted (whether logically or permanently) and the user that performed it MUST be audited.
</t>
  </si>
  <si>
    <t xml:space="preserve">Superseded NHS Numbers will be identified by the Response Code returned from the Mini Services interface.
- An advisory message MUST inform the user that the NHS Number has been replaced, along with the replacement number
- If the replacement number is not already present on another record in the local database then the superseded number MUST be replaced with the new
- If the replacement number is already present on another record in the local database then a back-office process must be triggered to resolve the problem. (After investigation, this is ultimately likely to involve merging the records, and/or logically deleting the incorrect record).
- While this local back-office resolution is in progress then there is a potential clinical risk due to mis-identification of the patient. Therefore the system MUST warn the user on every access that
o the NHS number being used is no longer valid
o the record is being referred to back-office for processing
o all demographic and clinical information for this patient must be regarded with caution until the processing is complete
</t>
  </si>
  <si>
    <t xml:space="preserve">Invalid records will be identified by the Response Code returned from the Mini Services interface.
- An advisory message MUST inform the user that the record is wrongly identified.
- While this (national) back-office resolution is in progress then there is a potential clinical risk due to mis-identification of the patient. Therefore the local system MUST warn the user on every access that
o the NHS number being used is no longer valid
o the record is being referred to back-office for processing
o all demographic and clinical information for this patient must be regarded with caution until the processing is complete
- A local back-office process MUST be triggered to alert local administrators to the problem. This alert MUST contain sufficient identifying demographics to allow the back office to find the relevant record in the local database.
</t>
  </si>
  <si>
    <t xml:space="preserve">These reports allow for proactive identification of local data quality issues, including duplicate NHS Numbers.
</t>
  </si>
  <si>
    <t>The requirements may be satisfied by a combination of SMS Client and the end user application that uses the data, depending on Topology, see tab 2.</t>
  </si>
  <si>
    <t>Role</t>
  </si>
  <si>
    <t>Approval Date</t>
  </si>
  <si>
    <t>Organisation</t>
  </si>
  <si>
    <t>Other individuals as required</t>
  </si>
  <si>
    <r>
      <t xml:space="preserve">Ensuring that the processes and procedures in place to make sure that the interface can be maintained and kept up-to-date. </t>
    </r>
    <r>
      <rPr>
        <i/>
        <sz val="10"/>
        <rFont val="Arial"/>
        <family val="2"/>
      </rPr>
      <t xml:space="preserve">
For example, what would be the impact of a change to an upstream system, and how would this be notified and managed? This is likely to include regression testing</t>
    </r>
  </si>
  <si>
    <r>
      <t>Ensuring that the technical aspects of the solution provide adequate support for clinical safety</t>
    </r>
    <r>
      <rPr>
        <i/>
        <sz val="10"/>
        <rFont val="Arial"/>
        <family val="2"/>
      </rPr>
      <t xml:space="preserve">
Topics to cover include:
- What is the impact on care or provision of clinical of any integration layer becoming unavailable?
- What is the impact of a transactional failure, or a failure of a single request in a sequence of interactions ? 
- Are there any implications for “chains of systems” – such that changes to one system have clinical safety implications for other systems with which it is integrated?
- How are users informed of a failure so that they can react accordingly ?
- How are applications informed of a failure to that they can support their users, and leave their systems in a safe, stable state ?
- How are failures logged so that operations staff can understand what went wrong, and react accordingly ?</t>
    </r>
  </si>
  <si>
    <t>Richard Dobson</t>
  </si>
  <si>
    <t>This IG checklist applies to all Spine Mini Service components. It should be noted there exists additional client specific IG requirements detailed in the 'SMS Generic Client Reqs' tab.</t>
  </si>
  <si>
    <t>Medical Device?</t>
  </si>
  <si>
    <t>Updating Spine?</t>
  </si>
  <si>
    <t>System Function? Is there a requirement on Clinical Safety?</t>
  </si>
  <si>
    <t>Safety Issues?</t>
  </si>
  <si>
    <t>Safety Compliance</t>
  </si>
  <si>
    <t>Data Usage</t>
  </si>
  <si>
    <r>
      <t>Explain in broad terms who will be using the system (e.g. number of users, typical job roles e.g. social worker, doctor, pharmacist, administrator)</t>
    </r>
  </si>
  <si>
    <t>Data Storage</t>
  </si>
  <si>
    <t>Organisation Type</t>
  </si>
  <si>
    <t>Date Started</t>
  </si>
  <si>
    <t>Date Published</t>
  </si>
  <si>
    <t>This details the actual use and physical storage of the data</t>
  </si>
  <si>
    <t>Approved/Rejected</t>
  </si>
  <si>
    <t>Reason</t>
  </si>
  <si>
    <t xml:space="preserve"> Date</t>
  </si>
  <si>
    <t>Outcome of Usage and Settings Statement</t>
  </si>
  <si>
    <t>Not Complete</t>
  </si>
  <si>
    <t>Where known and relevant, provide any further details about the product configuration (e.g. licensed modules, relevant parameter settings etc.)</t>
  </si>
  <si>
    <t>User representatives - e.g. for requirements and testing activities</t>
  </si>
  <si>
    <t xml:space="preserve">Factors to consider include:
- Minimal keystrokes needed, tab between fields possible etc.
- Uses a consistent set of search criteria for both local and PDS traces
- Makes it easy for the user to perform a basic trace (e.g. NHS Number, Surname, DOB, Gender, Postcode)
- Allows the user to refine their search if unsuccessful initially
- Also allows the user to make more advanced searches if they really need to (e.g. use of wildcards, partial dates)
- Provides client-side validation to catch obvious input errors immediately
</t>
  </si>
  <si>
    <t>NHS Digital Approver</t>
  </si>
  <si>
    <t>NHS Digital Stakeholders</t>
  </si>
  <si>
    <t>NHS Digital Clinical Safety Group contact</t>
  </si>
  <si>
    <t>NHS Digital Release Manager</t>
  </si>
  <si>
    <t>Ensuring that the solution makes appropriate use of all relevant data standards.
Topics to cover include:
 - Use of NHS Digital Data Standards including:
     • SNOMED – for reference terminology
     • NHS Data Dictionary – for administrative codes
     • ICD-10 and OPCS – for reporting
 - Reasons for any differences from the above. 
 - Does the project represent an opportunity to migrate towards these NHS Digital data standards?
 - Data Mappings (Are any mappings between different data standards required? If yes, indicate what these mappings are - and confirm that it is both possible and clinically safe to perform the translation)</t>
  </si>
  <si>
    <t>Downstream Issue Business Scenario(s)</t>
  </si>
  <si>
    <t>Reviewers</t>
  </si>
  <si>
    <t>This document must be reviewed by the following people:</t>
  </si>
  <si>
    <t>Reviewer name</t>
  </si>
  <si>
    <t>Title / Responsibility</t>
  </si>
  <si>
    <t>Approved by</t>
  </si>
  <si>
    <t xml:space="preserve">This document must be approved by the following people: </t>
  </si>
  <si>
    <t>MSCA-PDS-03a</t>
  </si>
  <si>
    <t>MSCA-PDS-03b</t>
  </si>
  <si>
    <t>The Deploying Organisation MUST provide training for staff in respect of Confirmation of Identity</t>
  </si>
  <si>
    <t>Assurance Manager</t>
  </si>
  <si>
    <t xml:space="preserve"> For minor changes, or changes which have no material impact on the process or risk profile, this will be validated only by the reviewers listed.</t>
  </si>
  <si>
    <t>Richard Ives</t>
  </si>
  <si>
    <t>Phase 1A - Usage and Settings - Approved by NHS Digital</t>
  </si>
  <si>
    <t>Personal Demographics Service  Information Asset Owner</t>
  </si>
  <si>
    <t xml:space="preserve">NHS Digital </t>
  </si>
  <si>
    <t>SR-16</t>
  </si>
  <si>
    <t>SR-15</t>
  </si>
  <si>
    <t>SR-14</t>
  </si>
  <si>
    <t>SR-13</t>
  </si>
  <si>
    <t>SR-12</t>
  </si>
  <si>
    <t>Incident Management</t>
  </si>
  <si>
    <t>SR-11</t>
  </si>
  <si>
    <t>SR-10</t>
  </si>
  <si>
    <t>SR-09</t>
  </si>
  <si>
    <t>SR-08</t>
  </si>
  <si>
    <t>SR-07</t>
  </si>
  <si>
    <t>SR-06</t>
  </si>
  <si>
    <t>SR-05</t>
  </si>
  <si>
    <t>Support Hours</t>
  </si>
  <si>
    <t>SR-04</t>
  </si>
  <si>
    <t>SR-03</t>
  </si>
  <si>
    <t>SR-02</t>
  </si>
  <si>
    <t>SR-01</t>
  </si>
  <si>
    <t>Evidence</t>
  </si>
  <si>
    <t>Activity Description/ Help text</t>
  </si>
  <si>
    <t>Activity</t>
  </si>
  <si>
    <t>Submitted information will be recorded by the NHS Digital Service Management team.</t>
  </si>
  <si>
    <t>Health or Social Care Organisation Details</t>
  </si>
  <si>
    <t>Organisation Name</t>
  </si>
  <si>
    <t>Postal Address</t>
  </si>
  <si>
    <t>Postcode</t>
  </si>
  <si>
    <t>Email Address</t>
  </si>
  <si>
    <t>Telephone</t>
  </si>
  <si>
    <t>Data Protection Act Information</t>
  </si>
  <si>
    <t>Data Protection Act Registration details</t>
  </si>
  <si>
    <t>Provide a web link.</t>
  </si>
  <si>
    <t>Reference</t>
  </si>
  <si>
    <t>Expiry Date</t>
  </si>
  <si>
    <t>Local Data Sharing Agreements</t>
  </si>
  <si>
    <t>For multiple local organisations</t>
  </si>
  <si>
    <t>PDS Data and Access Method</t>
  </si>
  <si>
    <t>PDS data already held</t>
  </si>
  <si>
    <t>Current PDS access method</t>
  </si>
  <si>
    <t>If appropriate.  Select from list.</t>
  </si>
  <si>
    <t>PDS data requested</t>
  </si>
  <si>
    <t>Requested PDS access method</t>
  </si>
  <si>
    <t>Select from list.</t>
  </si>
  <si>
    <t>Application provider name</t>
  </si>
  <si>
    <t>Request Details</t>
  </si>
  <si>
    <t>Processing Objectives and Purpose</t>
  </si>
  <si>
    <t>Context Diagram</t>
  </si>
  <si>
    <t>Method:  Business Processes</t>
  </si>
  <si>
    <t>Method:  System Processes</t>
  </si>
  <si>
    <t>Outputs</t>
  </si>
  <si>
    <t>In Business Process terms.</t>
  </si>
  <si>
    <t>Benefits</t>
  </si>
  <si>
    <t>User information</t>
  </si>
  <si>
    <t>User roles</t>
  </si>
  <si>
    <t>Target date for implementation</t>
  </si>
  <si>
    <t>Legal Basis</t>
  </si>
  <si>
    <t>Public bodies - the Statutory Functions</t>
  </si>
  <si>
    <t>Legal Basis for data release</t>
  </si>
  <si>
    <t>Health and Social Care Act 2012 ref.</t>
  </si>
  <si>
    <t>Section, etc.</t>
  </si>
  <si>
    <t>Legal Basis for data receipt and use</t>
  </si>
  <si>
    <t>Security and IG Assurance</t>
  </si>
  <si>
    <t>Current IG Toolkit (IGT) Version</t>
  </si>
  <si>
    <t>ISO 27001 Certification Details</t>
  </si>
  <si>
    <t>Security Policy Information</t>
  </si>
  <si>
    <t>Data Centre Location(s) - Main</t>
  </si>
  <si>
    <t>Full address.</t>
  </si>
  <si>
    <t>Jurisdiction</t>
  </si>
  <si>
    <t>Data Centre Location(s) - Backup</t>
  </si>
  <si>
    <t>Self-assessed Grade</t>
  </si>
  <si>
    <t>Third Party Supplier Details</t>
  </si>
  <si>
    <t>Product(s)</t>
  </si>
  <si>
    <t>The product name(s).  Refer to Context Diagram and Technical Architecture.</t>
  </si>
  <si>
    <t>Supplier(s)</t>
  </si>
  <si>
    <t>Where known and relevant, provide any further details about the product configuration (eg, licensed modules, relevant parameter settings. etc).</t>
  </si>
  <si>
    <t>Service aggregation information</t>
  </si>
  <si>
    <t>Q5.5 As the client, is there:
a) a Clinical Safety Officer or suitably trained and experienced clinicians
or
b) a Social Care Professional, registered by the General Social Care Council.
who has signed off the system and interface?</t>
  </si>
  <si>
    <t>CS-055</t>
  </si>
  <si>
    <t>Q5.4 As the client, is there a formal Safety Case and incorporating Hazard log?</t>
  </si>
  <si>
    <t>CS-054</t>
  </si>
  <si>
    <t>Q5.3 As the client, have you conducted a formal Risk Assessment and identified Clinical Safety Hazards in accordance with SCCI0129 / 0160?</t>
  </si>
  <si>
    <t>CS-053</t>
  </si>
  <si>
    <t>CS-04</t>
  </si>
  <si>
    <t>CS-034</t>
  </si>
  <si>
    <t>CS-033</t>
  </si>
  <si>
    <t>CS-032</t>
  </si>
  <si>
    <t>CS-031</t>
  </si>
  <si>
    <t>If the Go-Live will be phased then anticipated dates and timeframes for the service to be introduced with end users.</t>
  </si>
  <si>
    <t>Escalation Contacts (all relevant levels)</t>
  </si>
  <si>
    <t>Please provide the escalation process for this service</t>
  </si>
  <si>
    <t>Escalation and Complaints Process</t>
  </si>
  <si>
    <t>Operational contact numbers</t>
  </si>
  <si>
    <t>Please provide either a name or the rota for performing this function. If the named contact/s will change regularly, please advise how the updated details will be provided to the NHS Digital Service Bridge</t>
  </si>
  <si>
    <t>High Severity Service Incident Manager</t>
  </si>
  <si>
    <t>Please provide the incident severity levels that you will apply for this service with associated guidance on usage</t>
  </si>
  <si>
    <t>Incident Severity Levels</t>
  </si>
  <si>
    <t>Out of hours contact number
(state if same as above)</t>
  </si>
  <si>
    <t>Telephone number for operational contact regarding the service</t>
  </si>
  <si>
    <t>This section ensures the correct operational processes are in place.</t>
  </si>
  <si>
    <t xml:space="preserve">Q3.1: Is the System integrating with other systems (e.g. a parent System, examples may include a patient administration system or prescribing system)?
Output: If the answer is ‘Yes’, further safety assurance may be required in accordance with SCCI0129 / SCCI0160.
</t>
  </si>
  <si>
    <t xml:space="preserve">Q3.2 Is the system used solely to automate general office functions to assist in payments and billing etc.?
</t>
  </si>
  <si>
    <t>Q3.3 Is the System a transactional one (e.g. Used to book, amend and cancel appointments or to issue a prescription or repeat medication)? 
Output: If the answer is ‘Yes’, further safety assurance may be required.</t>
  </si>
  <si>
    <t xml:space="preserve">Q3.4 Is this a calculation and / or monitoring System (e.g. recording patient Clinical Information), which is used to record, track and/or maintain health for ongoing Clinical support? 
Output: If the answer is ‘Yes’, further safety assurance may be required in accordance. 
</t>
  </si>
  <si>
    <t xml:space="preserve">Q5.2 In applying the questions set out in Q2 through Q3, does the output recommend further safety assurance as required under SCCI0129 or 0160?
</t>
  </si>
  <si>
    <r>
      <t xml:space="preserve">See Clinical Risk Management standards and implementation guidance documents for details
</t>
    </r>
    <r>
      <rPr>
        <i/>
        <u val="single"/>
        <sz val="10"/>
        <color indexed="8"/>
        <rFont val="Arial"/>
        <family val="2"/>
      </rPr>
      <t>http://systems.digital.nhs.uk/clinsafety</t>
    </r>
  </si>
  <si>
    <t>Other key End User Organisation ICT contacts - e.g. for architecture / design, operations etc.</t>
  </si>
  <si>
    <t>Step 1 - Contacts Log</t>
  </si>
  <si>
    <t>SIRO - This IG assessment must be submitted to the End User Organisation's Senior Information Risk Owner for sign-off</t>
  </si>
  <si>
    <t>…...on behalf of the End User Organisation</t>
  </si>
  <si>
    <t>CS-052</t>
  </si>
  <si>
    <t>Cat.</t>
  </si>
  <si>
    <t>Date / List / Code</t>
  </si>
  <si>
    <t>Response text - or code or list and explanatory text</t>
  </si>
  <si>
    <t>Assess</t>
  </si>
  <si>
    <t>NYA</t>
  </si>
  <si>
    <t>Direct dial number please.</t>
  </si>
  <si>
    <t>NHS or not</t>
  </si>
  <si>
    <t>Data Controller(s)</t>
  </si>
  <si>
    <t>Data Processor(s)</t>
  </si>
  <si>
    <t>Date this form first Submitted</t>
  </si>
  <si>
    <t>Existing Data Sharing Framework Contract</t>
  </si>
  <si>
    <t>Date of Signature by NHS Digital</t>
  </si>
  <si>
    <t>Existing Data Sharing Agreement</t>
  </si>
  <si>
    <t>If more than one - additional information in "Response".</t>
  </si>
  <si>
    <t>NYK</t>
  </si>
  <si>
    <t>For Spine Integrated systems and Spine Mini Service Provider (SMSP) only</t>
  </si>
  <si>
    <t>Registration Authority (RA) and ODS code</t>
  </si>
  <si>
    <t>To the end users and patients or service users.  Provide real life examples if appropriate.</t>
  </si>
  <si>
    <t>eg, nurse, care worker.</t>
  </si>
  <si>
    <t>Numbers of users in each role</t>
  </si>
  <si>
    <t>Relevant Sections of relevant Acts</t>
  </si>
  <si>
    <t>Acts and Sections, etc.</t>
  </si>
  <si>
    <t>Select from list.  If "other" provide full details.</t>
  </si>
  <si>
    <t>Additional jurisdiction information, if appropriate.</t>
  </si>
  <si>
    <t>Territory of Use Jurisdiction</t>
  </si>
  <si>
    <t>The supplier(s) of the product(s).</t>
  </si>
  <si>
    <t>Has product already been technically assessed?</t>
  </si>
  <si>
    <t>Describe the role this product plays in the deployment scenario.  Refer to Context Diagram and Technical Architecture.</t>
  </si>
  <si>
    <t>Has this supplier implemented this interface before (eg, at another health or care Organisation)?</t>
  </si>
  <si>
    <t>If this is a service provided to more than one organisation, give an overview of the service.  Refer to Context Diagram and Technical Architecture.
Note that separate agreements may be required for each organisation receiving the service.</t>
  </si>
  <si>
    <t>Step 3 - End User Organisation</t>
  </si>
  <si>
    <t>IG Assessment</t>
  </si>
  <si>
    <t>DRAFT v1</t>
  </si>
  <si>
    <t>"Type" column not yet in use - see "Lists" tab for Categories</t>
  </si>
  <si>
    <t>Responses</t>
  </si>
  <si>
    <t>Assessment text</t>
  </si>
  <si>
    <t>NIC</t>
  </si>
  <si>
    <t>Contact Name</t>
  </si>
  <si>
    <t>Date Submitted</t>
  </si>
  <si>
    <t>DPA Registration</t>
  </si>
  <si>
    <t>FPN</t>
  </si>
  <si>
    <t>NHS Digital Signature</t>
  </si>
  <si>
    <t>Local DSA</t>
  </si>
  <si>
    <t>Current Method</t>
  </si>
  <si>
    <t>Requested Method</t>
  </si>
  <si>
    <t>Application provider</t>
  </si>
  <si>
    <t>RA</t>
  </si>
  <si>
    <t>Objectives and Purpose</t>
  </si>
  <si>
    <t>Business Processes</t>
  </si>
  <si>
    <t>System Processes</t>
  </si>
  <si>
    <t>Numbers of</t>
  </si>
  <si>
    <t>Target date</t>
  </si>
  <si>
    <t>Statutory Functions</t>
  </si>
  <si>
    <t>H&amp;SC Act 2012 ref.</t>
  </si>
  <si>
    <t>Legal Basis for data receipt</t>
  </si>
  <si>
    <t>Relevant Sections</t>
  </si>
  <si>
    <t>IGT Version</t>
  </si>
  <si>
    <t>IGT Score</t>
  </si>
  <si>
    <t>Review Result</t>
  </si>
  <si>
    <t>ISO 27001</t>
  </si>
  <si>
    <t>Security Policy</t>
  </si>
  <si>
    <t>Main Data Centre</t>
  </si>
  <si>
    <t>Backup Data Centre</t>
  </si>
  <si>
    <t>Territory</t>
  </si>
  <si>
    <t>Technically assessed?</t>
  </si>
  <si>
    <t>Version &amp; configuration</t>
  </si>
  <si>
    <t>Service aggregation</t>
  </si>
  <si>
    <t>PDS IG Scrutiny Drop-down Lists and Definitions</t>
  </si>
  <si>
    <t>RAG</t>
  </si>
  <si>
    <t>Risk Status</t>
  </si>
  <si>
    <t>Red</t>
  </si>
  <si>
    <t>High Risk</t>
  </si>
  <si>
    <t>Amber</t>
  </si>
  <si>
    <t>Medium Risk</t>
  </si>
  <si>
    <t>Green</t>
  </si>
  <si>
    <t>Limited or No Risk</t>
  </si>
  <si>
    <t>Comp-lete</t>
  </si>
  <si>
    <t>No further action</t>
  </si>
  <si>
    <t>Not applicable</t>
  </si>
  <si>
    <t>None Yet</t>
  </si>
  <si>
    <t>Not yet assessed</t>
  </si>
  <si>
    <t>Org Type</t>
  </si>
  <si>
    <t>Not yet allocated</t>
  </si>
  <si>
    <t>CCG</t>
  </si>
  <si>
    <t>Clinical Commissioning Group</t>
  </si>
  <si>
    <t>CIC</t>
  </si>
  <si>
    <t>Community Interest Corporation (usually former PCT community services)</t>
  </si>
  <si>
    <t>CSU</t>
  </si>
  <si>
    <t>Commissioning Support Unit (and the like)</t>
  </si>
  <si>
    <t>Govt</t>
  </si>
  <si>
    <t>Government Department</t>
  </si>
  <si>
    <t>GP</t>
  </si>
  <si>
    <t>GP Practices</t>
  </si>
  <si>
    <t>ISHP</t>
  </si>
  <si>
    <t>Independent Sector Healthcare Provider</t>
  </si>
  <si>
    <t>LA</t>
  </si>
  <si>
    <t>Local Authority</t>
  </si>
  <si>
    <t>NHS Digital</t>
  </si>
  <si>
    <t>Trust</t>
  </si>
  <si>
    <t>NHS Healthcare provider</t>
  </si>
  <si>
    <t>End User Org</t>
  </si>
  <si>
    <t>NHS or Not</t>
  </si>
  <si>
    <t>Not yet known</t>
  </si>
  <si>
    <t>NHS</t>
  </si>
  <si>
    <t>eg, trust, GP practice, etc</t>
  </si>
  <si>
    <t>Non-NHS</t>
  </si>
  <si>
    <t>eg, ISHP, servive provider</t>
  </si>
  <si>
    <t>Mixed</t>
  </si>
  <si>
    <t>Mixed NHS and Non-NHS staff</t>
  </si>
  <si>
    <t>Direct Care</t>
  </si>
  <si>
    <t>Delivery of health care or social care</t>
  </si>
  <si>
    <t>Other</t>
  </si>
  <si>
    <t>No single category applies - explained in "Objects/Purpose".</t>
  </si>
  <si>
    <t>PHIN</t>
  </si>
  <si>
    <t>Data to Private Health Information Network</t>
  </si>
  <si>
    <t>PROMS</t>
  </si>
  <si>
    <t>PROMS Questionnaires</t>
  </si>
  <si>
    <t>PDS Access Method</t>
  </si>
  <si>
    <t>Spine Full</t>
  </si>
  <si>
    <t>Full Spine Integrated system</t>
  </si>
  <si>
    <t>Partial Spine Integrated system</t>
  </si>
  <si>
    <t>IGT Review Result</t>
  </si>
  <si>
    <t xml:space="preserve">Not Satisfactory
</t>
  </si>
  <si>
    <t xml:space="preserve">Improvement
</t>
  </si>
  <si>
    <t>Satisfactory</t>
  </si>
  <si>
    <t>IGsOC Result</t>
  </si>
  <si>
    <t>UK</t>
  </si>
  <si>
    <t>Incudes Scotland and NI / not Isle of Man or Channel Islands</t>
  </si>
  <si>
    <t>EEA</t>
  </si>
  <si>
    <t>European Economic Area / includes Isle and Man and Channel Islands</t>
  </si>
  <si>
    <t>eg, outside EEA</t>
  </si>
  <si>
    <t>Assessment Scores</t>
  </si>
  <si>
    <t>OK</t>
  </si>
  <si>
    <t>Not OK</t>
  </si>
  <si>
    <t>Queries</t>
  </si>
  <si>
    <t>Queries outstanding</t>
  </si>
  <si>
    <t>PDS IG Scrutiny Category</t>
  </si>
  <si>
    <t>Risk Assess</t>
  </si>
  <si>
    <t>Undergoing risk assessment</t>
  </si>
  <si>
    <t>A - IAO</t>
  </si>
  <si>
    <t>Sign-off by PDS IAO</t>
  </si>
  <si>
    <t>A - SIRO</t>
  </si>
  <si>
    <t>Sign-off by SIRO</t>
  </si>
  <si>
    <t>B - IGARD 1st</t>
  </si>
  <si>
    <t>Submit to IGARD as 1st of Type</t>
  </si>
  <si>
    <t>B - IGARD 2nd</t>
  </si>
  <si>
    <t>Submit to IGARD as Subsequent of Type</t>
  </si>
  <si>
    <r>
      <t xml:space="preserve">IG Toolkit information available at - </t>
    </r>
    <r>
      <rPr>
        <b/>
        <sz val="10"/>
        <color indexed="9"/>
        <rFont val="Arial"/>
        <family val="2"/>
      </rPr>
      <t>https://www.igt.hscic.gov.uk</t>
    </r>
  </si>
  <si>
    <t>End User Organisation's Stakeholders</t>
  </si>
  <si>
    <t>Supporting Topology Information</t>
  </si>
  <si>
    <t>Topology Justification</t>
  </si>
  <si>
    <t>Provide an outline for how the application meets the selected system topology.</t>
  </si>
  <si>
    <t>No. of End Points</t>
  </si>
  <si>
    <t xml:space="preserve">End Point Registration </t>
  </si>
  <si>
    <t>Data storage</t>
  </si>
  <si>
    <t>Is the data persistent in the Supplier's system and can be accessed by the Supplier as well as the End User Organisation?</t>
  </si>
  <si>
    <t>Service  contact</t>
  </si>
  <si>
    <t>End User Organisation Owner</t>
  </si>
  <si>
    <t>The End User Organisations Executive with overall accountability for the project, this assessment, and any associated risks</t>
  </si>
  <si>
    <t>The  End User Organisations Executive directly leading the project</t>
  </si>
  <si>
    <t>The  End User Organisations project manager</t>
  </si>
  <si>
    <t>ICT Manager for the   End User Organisation(s) involved in the project</t>
  </si>
  <si>
    <t>Describe by who and where the data will be held/stored e.g. on  End User Organisation servers, on servers belonging to third party suppliers commissioned by an  End User Organisation to do work on behalf of the  End User Organisation</t>
  </si>
  <si>
    <r>
      <t xml:space="preserve">It provides best-practice guidance which </t>
    </r>
    <r>
      <rPr>
        <b/>
        <u val="single"/>
        <sz val="10"/>
        <rFont val="Arial"/>
        <family val="2"/>
      </rPr>
      <t>End User Organisations must consider</t>
    </r>
    <r>
      <rPr>
        <b/>
        <sz val="10"/>
        <rFont val="Arial"/>
        <family val="2"/>
      </rPr>
      <t xml:space="preserve"> when assuring their own architectures.</t>
    </r>
  </si>
  <si>
    <r>
      <t>The information is to be submitted by the</t>
    </r>
    <r>
      <rPr>
        <b/>
        <sz val="10"/>
        <rFont val="Arial"/>
        <family val="2"/>
      </rPr>
      <t xml:space="preserve"> Supplier however it is anticipated input will be required from the End User Organisation to answer SR-12</t>
    </r>
  </si>
  <si>
    <r>
      <t>It is the responsibility of the End User Organisation to agree the specific deployment approach with the Supplier</t>
    </r>
  </si>
  <si>
    <t>End User Organisation Approver</t>
  </si>
  <si>
    <t>End User  Organisation Owner</t>
  </si>
  <si>
    <t>Embed documents as appropriate.</t>
  </si>
  <si>
    <t>The effective start date.</t>
  </si>
  <si>
    <t>Organisation Data Service (ODS) code</t>
  </si>
  <si>
    <t>Yes or No. If the system has previously implemented this interface (e.g. at another End User Organisation) it would not be a first of type.If No, indicate organisation name.</t>
  </si>
  <si>
    <t>Information incomplete or ambiguous or not satisfactory</t>
  </si>
  <si>
    <t>Information sufficiently complete and satisfactory</t>
  </si>
  <si>
    <t>Approval</t>
  </si>
  <si>
    <t>Approved</t>
  </si>
  <si>
    <t>Rejected</t>
  </si>
  <si>
    <t>The usage and settings statement has been fully approved - no further usage and settings assessment required</t>
  </si>
  <si>
    <t>The usage and settings statement has been approved  - a DSFC and DSA must be sought</t>
  </si>
  <si>
    <t>The usage and settings statement has been approved  - DSA must be sought</t>
  </si>
  <si>
    <t xml:space="preserve">The usage and settings statement has been rejected  </t>
  </si>
  <si>
    <t>UsageOutcome</t>
  </si>
  <si>
    <t>IAC-nnnn-nnnnnnnn</t>
  </si>
  <si>
    <t xml:space="preserve">A single ODS code of the Client Supplier - see https://odsportal.hscic.gov.uk/. </t>
  </si>
  <si>
    <t>Select from list. For Mixed and Non-NHS staff explain in "Response" box</t>
  </si>
  <si>
    <t>Contact Postal Address</t>
  </si>
  <si>
    <t>Contact Postcode</t>
  </si>
  <si>
    <t>Contact Email Address</t>
  </si>
  <si>
    <t>Contact Telephone</t>
  </si>
  <si>
    <t>Existing Data Sharing Agreement (DSA)</t>
  </si>
  <si>
    <t>Provide a description of how the data retrieved from Spine will be used e.g. displayed on a screen with the subject of the data in attendance, a batch job with no user interface.</t>
  </si>
  <si>
    <t>NHS Digital National Service Desk</t>
  </si>
  <si>
    <t>Confirm that the Supplier has an incident management process in place that it will use with Commissioning Organisations and that is consistent with the NHS Digital Incident Management process. 
Attach evidence of any service and incident management processes to be used.</t>
  </si>
  <si>
    <t>End User organisation</t>
  </si>
  <si>
    <t>Client Supplier</t>
  </si>
  <si>
    <t>Primary email address</t>
  </si>
  <si>
    <t>Operational contacts and contact details (phone, email)</t>
  </si>
  <si>
    <t>Name, email and phone numbers of all escalation contacts with the escalation level associated with each contact</t>
  </si>
  <si>
    <t xml:space="preserve">Please provide local organisation chart where possible, with the roles pertaining to this service explained.
</t>
  </si>
  <si>
    <t>Only needed if there is no current/valid IGT score and no ISO 27001  - seek advice from demographics@nhs.net.
Embed PDF documents as necessary.</t>
  </si>
  <si>
    <t>If certificated against the ISO27001 Information Security standard, insert certificate details (reference, date obtained, scope) or embed a copy of the certificate.</t>
  </si>
  <si>
    <t>England / Wales</t>
  </si>
  <si>
    <t>ITK Certificate Number</t>
  </si>
  <si>
    <t>The assessement may require further action - please see the Section 'Outcome of Usage and Settings Statement'</t>
  </si>
  <si>
    <t>Phase 1B - Technical Conformance - Approved by  NHS Digital</t>
  </si>
  <si>
    <t xml:space="preserve">This section details the individual who will assess the technical conformance of the developed Client based on the outcome of testing  and the completion of the ITK2.1 - Suppllier Certified Requirements Coverage spreadsheet. </t>
  </si>
  <si>
    <t>Once the TOM is approved by this approval panel it should be sent to the Supplier to forward to  NHS Digital for audit purposes. This approval will be used as basis to proceed with the deployment of the Service.</t>
  </si>
  <si>
    <t>This section details the individual who will assess the information provided in the entire Target Operating Model. Any risks highlighted during the completion of the TOM are accepted by and will be managed by the Approver of the End User Organisation.</t>
  </si>
  <si>
    <t>Health or Social Care Organisation Details (End User Organisation)</t>
  </si>
  <si>
    <r>
      <t xml:space="preserve">What access control approach is implemented?
</t>
    </r>
    <r>
      <rPr>
        <i/>
        <sz val="10"/>
        <rFont val="Arial"/>
        <family val="2"/>
      </rPr>
      <t>Role Based Access Control should limit users so that they can only access system functionality relevant to their job role
Recognised mechanisms include both National and Local RBAC
If Local RBAC is selected, please provide further details (this may be in the form of a reference to additional documentation)
Other mechanisms (e.g. limiting physical access to the system )should be noted as "Other" and described further in Additional Notes.</t>
    </r>
  </si>
  <si>
    <r>
      <t xml:space="preserve">What mechanism is provided for secure authentication of users?
</t>
    </r>
    <r>
      <rPr>
        <i/>
        <sz val="10"/>
        <rFont val="Arial"/>
        <family val="2"/>
      </rPr>
      <t>Recognised authentication (log-on) mechanisms include:
 - Spine smartcard
 - Other strong authentication e.g. two-factor token logon
Other mechanisms (e.g. username and password )should be noted as "Other" and described further in Additional Notes.</t>
    </r>
  </si>
  <si>
    <t>This section assesses the application against the published set of Target Operating Model Spine Mini Service Client Requirements.</t>
  </si>
  <si>
    <t>…...on behalf of the End User organisation</t>
  </si>
  <si>
    <r>
      <t>Are there adequate controls of data in storage?</t>
    </r>
    <r>
      <rPr>
        <i/>
        <sz val="10"/>
        <rFont val="Arial"/>
        <family val="2"/>
      </rPr>
      <t xml:space="preserve">
For example are storage devices encrypted and / or located in a secure area?
See approved Cryptographic Algorithms Document http://webarchive.nationalarchives.gov.uk/20161101131024/http://systems.digital.nhs.uk/infogov/security/infrasec/gpg </t>
    </r>
  </si>
  <si>
    <t xml:space="preserve">Roles and Responsibilities </t>
  </si>
  <si>
    <t>The table below outlines the roles and responsibilities for those who will either complete, review or approve the Target Operating Model (TOM)</t>
  </si>
  <si>
    <t>Responsibility within the TOM Completion, Review and Approval Process</t>
  </si>
  <si>
    <t xml:space="preserve">TOM Completion Guidance </t>
  </si>
  <si>
    <t xml:space="preserve"> </t>
  </si>
  <si>
    <t xml:space="preserve">                          </t>
  </si>
  <si>
    <t>CHECKLIST SECTIONS</t>
  </si>
  <si>
    <t>Captures Organisation information, data usage, and the associated legal agreements. Required for Phase 1A</t>
  </si>
  <si>
    <t>This section assesses the technical and integration architecture, and highlights any risks or issues. Required for Phase 2</t>
  </si>
  <si>
    <t>This section considers the IG implications of the new interface - assessing the Controls in place against the Business Scenario.  Required for Phase 2</t>
  </si>
  <si>
    <t>This section assesses whether there may be clinical safety implications of the new interface.  Required for Phase 2</t>
  </si>
  <si>
    <t>This section is the assessment of SMS Client applications against the SMS Generic requirements. Required for Phase 1B</t>
  </si>
  <si>
    <t>This section is the assessment of SMS Client applications against the SMS PDS specific requirements. Required for Phase 1B</t>
  </si>
  <si>
    <t>This section ensures the correct Service Management processes are in place to assist the deployment and maintenance once the application is deployed in to the live environment.  Required for Phase 2</t>
  </si>
  <si>
    <t>End User Organisation</t>
  </si>
  <si>
    <t>SMS Client Supplier</t>
  </si>
  <si>
    <t>Organisation responsible for developing the product which will be used by the end user
Responsible for completing the relevant sections of the TOM, demonstrating the SMS Client compliance against the requirement set</t>
  </si>
  <si>
    <t>The individual that will be the recipient of the End User Policy for a signature</t>
  </si>
  <si>
    <t>NHS Digital Assurance contact</t>
  </si>
  <si>
    <t>Connection Agreement Signatory</t>
  </si>
  <si>
    <t>Fair Processing Notice (FPN) details</t>
  </si>
  <si>
    <r>
      <t>Is data retention provided, in line with NHS retention standards?</t>
    </r>
    <r>
      <rPr>
        <i/>
        <sz val="10"/>
        <rFont val="Arial"/>
        <family val="2"/>
      </rPr>
      <t xml:space="preserve">
See https://digital.nhs.uk/codes-of-practice-handling-information for more details of minimum retention periods for different data types</t>
    </r>
  </si>
  <si>
    <t>Please provide the escalation process for this service. Further guidance is included below*</t>
  </si>
  <si>
    <r>
      <t xml:space="preserve">* </t>
    </r>
    <r>
      <rPr>
        <b/>
        <sz val="10"/>
        <rFont val="Arial"/>
        <family val="2"/>
      </rPr>
      <t>GUIDANCE</t>
    </r>
    <r>
      <rPr>
        <sz val="10"/>
        <rFont val="Arial"/>
        <family val="2"/>
      </rPr>
      <t xml:space="preserve">
The escalation and complaints process shall comply with the following principles:
- The party raising the Escalation or Complaint shall be kept informed of progress at an appropriate interval as agreed with the party raising the Escalation
- All Escalations and Complaints shall be managed to an appropriate conclusion with agreed remedial actions to prevent re-occurrence
- Escalations and Complaints shall not be closed without the agreement of the party that raised them
- Details of all Escalations and Complaints shall be retained on the audit trail for a period of two years
- Activity should be undertaken by the party against whom the Complaint was made in order to minimise the re-occurrence of the issues underlying reported Escalations and Complaints.
</t>
    </r>
  </si>
  <si>
    <t xml:space="preserve">ITK ConformanceTeam </t>
  </si>
  <si>
    <t>Technical conformance will provide basis for issuing the ITK Conformance Certificate to the Supplier.</t>
  </si>
  <si>
    <t>This is the ITK conformance certificate number, for the version of the Client (End Product) indicated on the certificate.</t>
  </si>
  <si>
    <t>Will advise on conformance in general</t>
  </si>
  <si>
    <t>Common Assurance Process (CAP) for Spine Integration or Interoperability Toolkit (ITK) conformance for Spine Mini Services Provider (SMSP).</t>
  </si>
  <si>
    <t>Outline how many End Points are going to be used for the deployment (i.e. single end point or multiple end points per deployment)</t>
  </si>
  <si>
    <t>Dependant on the clinical setting of your Health IT system, this section must be completed or have input from either;
- a Clinical Safety Officer or suitably trained and experienced clinicians
- a Social Care Professional, registered by the General Social Care Council 
and MUST be signed off as indicated in the Additional Stakeholder Involvement section below.</t>
  </si>
  <si>
    <t>Q4 Were any clinical safety issues identified by the technical clinical safety review performed in the "Architecture CL-01" section of this checklist?</t>
  </si>
  <si>
    <r>
      <t>Are workstations and servers adequately secured?</t>
    </r>
    <r>
      <rPr>
        <i/>
        <sz val="10"/>
        <rFont val="Arial"/>
        <family val="2"/>
      </rPr>
      <t xml:space="preserve">
See referenced guidance  from the National Institutes of Standards Technology (NIST) for more details</t>
    </r>
  </si>
  <si>
    <r>
      <t>Are the requirements for secure communications met?</t>
    </r>
    <r>
      <rPr>
        <i/>
        <sz val="10"/>
        <rFont val="Arial"/>
        <family val="2"/>
      </rPr>
      <t xml:space="preserve">
For example, encrypting data in transit
All data in transit must be encrypted using an approved cipher suite, in this instance TLS1.2. See approved Cryptographic Algorithms Document 
http://webarchive.nationalarchives.gov.uk/20161101131024/http://systems.digital.nhs.uk/infogov/security/infrasec/gpg </t>
    </r>
  </si>
  <si>
    <r>
      <t xml:space="preserve">If TOM version changes impact the risks on NHS Digital or </t>
    </r>
    <r>
      <rPr>
        <sz val="11"/>
        <rFont val="Calibri"/>
        <family val="2"/>
      </rPr>
      <t>Commisioning Organisation, or have a material impact on the process, approval will be sought from the senior approvers.</t>
    </r>
  </si>
  <si>
    <t>Shows the NHS Digital recognised topologies. One must be selected as part of the evaluation process. Required for Phase 1A</t>
  </si>
  <si>
    <t>Is the intention to use existing live end points or use new end points. 
If existing End Points are to be used confirm the relevant details here (inc ASID)</t>
  </si>
  <si>
    <t xml:space="preserve">Action By </t>
  </si>
  <si>
    <t xml:space="preserve">Actioned by </t>
  </si>
  <si>
    <t xml:space="preserve">Compliance </t>
  </si>
  <si>
    <t>Additional Notes/References</t>
  </si>
  <si>
    <t>Anticipated Go Live date for the  service with Commissioning Organisation users</t>
  </si>
  <si>
    <t>Anticipated Go Live date for the service with Commissioning Organisation users</t>
  </si>
  <si>
    <r>
      <t xml:space="preserve">A PDS record located using the PDS SMS Provider MUST NOT be considered as pertaining to the patient until the identity of the patient has been confirmed (see below)The Client Application should make it clear that this confirmation needs to take place.
</t>
    </r>
    <r>
      <rPr>
        <b/>
        <i/>
        <sz val="10"/>
        <rFont val="Arial"/>
        <family val="2"/>
      </rPr>
      <t>Warning</t>
    </r>
    <r>
      <rPr>
        <i/>
        <sz val="10"/>
        <rFont val="Arial"/>
        <family val="2"/>
      </rPr>
      <t xml:space="preserve"> – even with a single trace match being found, failure to adhere with the best practice may result in the incorrect patient details being used.
Please provide evidence of staff training pack or business process.
</t>
    </r>
    <r>
      <rPr>
        <b/>
        <i/>
        <sz val="10"/>
        <rFont val="Arial"/>
        <family val="2"/>
      </rPr>
      <t>Confirmation of identity should be carried out in line with the following principles:</t>
    </r>
    <r>
      <rPr>
        <i/>
        <sz val="10"/>
        <rFont val="Arial"/>
        <family val="2"/>
      </rPr>
      <t xml:space="preserve">
- Where the patient is present they should be asked for an item of demographic data not used in the trace as confirmation e.g. 1st line of the address or GP, whichever is not used in the trace
- Where the patient is not present, unused demographic data accompanying the trace details may be used to confirm the correct record.
</t>
    </r>
  </si>
  <si>
    <r>
      <t xml:space="preserve">Training MUST be provided for front-line staff in confirming that details returned from spine are indeed for the patient in question. 
Please provide evidence of staff training pack or business process.
</t>
    </r>
    <r>
      <rPr>
        <b/>
        <i/>
        <sz val="10"/>
        <rFont val="Arial"/>
        <family val="2"/>
      </rPr>
      <t>Confirmation of identity should be carried out in line with the following principles:</t>
    </r>
    <r>
      <rPr>
        <i/>
        <sz val="10"/>
        <rFont val="Arial"/>
        <family val="2"/>
      </rPr>
      <t xml:space="preserve">
- Where the patient is present they should be asked for an item of demographic data not used in the trace as confirmation e.g. 1st line of the address or GP, whichever is not used in the trace
- Where the patient is not present, unused demographic data accompanying the trace details may be used to confirm the correct record.
- Where a user is not present, to confirm the correct record in an automated setting, within the ITK message the following data items must be provided: Full Family Name, Full First Given Name, Date of Birth, Gender, Postcode.</t>
    </r>
  </si>
  <si>
    <r>
      <t xml:space="preserve">To provide this support, the application MUST display sufficient data to enable the user to confirm an accurate match.
NB: There is also an obligation on the user to perform appropriate business processes and best-practice when confirming a patient’s identity.
Please provide evidence of staff training pack or business process.
</t>
    </r>
    <r>
      <rPr>
        <b/>
        <i/>
        <sz val="10"/>
        <rFont val="Arial"/>
        <family val="2"/>
      </rPr>
      <t>Confirmation of identity should be carried out in line with the following principles:</t>
    </r>
    <r>
      <rPr>
        <i/>
        <sz val="10"/>
        <rFont val="Arial"/>
        <family val="2"/>
      </rPr>
      <t xml:space="preserve">
- Where the patient is present they should be asked for an item of demographic data not used in the trace as confirmation e.g. 1st line of the address or GP, whichever is not used in the trace
- Where the patient is not present, unused demographic data accompanying the trace details may be used to confirm the correct record.
</t>
    </r>
  </si>
  <si>
    <t>The Mini Services Client Application MUST support the user in ensuring that Confirmation of Identity is carried out carried in line with the principles outlined</t>
  </si>
  <si>
    <t xml:space="preserve">The SMSP client application may use wildcards in the tracing criteria. If wildcards are allowed, then the deploying organisation MUST review this as part of the clinical safety assessment of the application.
Client applications using wildcards in tracing criteria, where a user and/or patient can confirm that the returned candidate PDS record is the correct one (known as an ‘attended’ scenario), present a lower risk of false-positive matches.
A false-positive match is one where a single candidate PDS record is returned which meets the tracing criteria, but is not in fact the record being sought. User training in the confirmation of record matching will be required.
Use of wildcards in other ‘non-attended’ tracing scenarios (i.e. where a user and/or patient is not present to confirm the possible match), is likely to increase the risk of false-positive matching of patients with inherent clinical implications. See guidance below for further details.
Any organisation considering wildcard use must undertake a structured safety assessment of the clinical and governance risks involved.
Further guidance can be found on:
http://www.isb.nhs.uk/documents/isb-0160/dscn-18-2009/
Wildcard substitutions must be preceded by a minimum of two characters. Whole word wildcard substitutions are not permitted.
The following examples illustrate the use of wildcards further:
The Family Name (i.e. Surname) for a patient held on the PDS is ‘Brown’. The following wildcard searches are attempted - 
Br*w*        A match will be made
B*             Illegal wildcard usage
*own         Illegal wildcard usage
*                Illegal wildcard usage
</t>
  </si>
  <si>
    <t>The usage and settings statement has been provisionally approved  - full approval will be sought through the IGARD process</t>
  </si>
  <si>
    <t xml:space="preserve">End User Policy Signatory
</t>
  </si>
  <si>
    <t>End User organisation to complete</t>
  </si>
  <si>
    <t>NHS Digital to complete</t>
  </si>
  <si>
    <r>
      <t xml:space="preserve">Must be in place in some instances </t>
    </r>
    <r>
      <rPr>
        <b/>
        <i/>
        <u val="single"/>
        <sz val="10"/>
        <color indexed="9"/>
        <rFont val="Arial"/>
        <family val="2"/>
      </rPr>
      <t>before</t>
    </r>
    <r>
      <rPr>
        <b/>
        <i/>
        <sz val="10"/>
        <color indexed="9"/>
        <rFont val="Arial"/>
        <family val="2"/>
      </rPr>
      <t xml:space="preserve"> the request is approved, typically for non-NHS organisations</t>
    </r>
  </si>
  <si>
    <t xml:space="preserve">The NHS Digital Personal Demographics Service Information Asset Owner with overall accountability for the data. The assessment is for the usage and setting only and not for any other aspect of the TOM.
</t>
  </si>
  <si>
    <t>Will advise on specific details (e.g. training, support)</t>
  </si>
  <si>
    <t>Legal Basis for data release by NHS Digital</t>
  </si>
  <si>
    <t>Select best match from list; add details in 'Response text' as appropriate e.g. type of trust</t>
  </si>
  <si>
    <r>
      <t>Is a formal Information Security Management System in place?</t>
    </r>
    <r>
      <rPr>
        <i/>
        <sz val="10"/>
        <rFont val="Arial"/>
        <family val="2"/>
      </rPr>
      <t xml:space="preserve">
An Information Security Management System (ISMS) is defined as that part of the overall management system, based on a business risk approach, to establish, implement, operate, monitor, review, maintain and improve information security. 
BS EN ISO/IEC 27001:2017 is the relevant standard</t>
    </r>
  </si>
  <si>
    <r>
      <t>Has a penetration test been completed and an action plan been developed to mitigate any vulnerabilities identified?</t>
    </r>
    <r>
      <rPr>
        <i/>
        <sz val="10"/>
        <rFont val="Arial"/>
        <family val="2"/>
      </rPr>
      <t xml:space="preserve">
</t>
    </r>
  </si>
  <si>
    <t>Is a full audit trail provided?</t>
  </si>
  <si>
    <t>Clinical safety signoff requirements are determined below on completing questions 1 to 5, there are five possible outcomes;
   1. None Required 
   2. Local Only (Non Clinical)
   3. Local Only (Clinical Safety Related) SCCI0129 / SCCI0160 needs to be applied
   4. NHS Digital Clinical Safety Group Assistance Required 
   5. The System falls under the category of a Medical Device and guidance should be sought from the MHRA 
If further guidance is needed then the NHS Digital Clinical Safety Group may be contacted on clinical.safety@nhs.net</t>
  </si>
  <si>
    <t>The individual that will be the recipient of the Connection Agreement for a signature</t>
  </si>
  <si>
    <t>The Clinical Safety Officer responsible for signoff of Clinical Safety related risks as defined by SCCI0129 Standard, mandated by NHS England (Note: May be multiple individuals if several organisations are involved)</t>
  </si>
  <si>
    <t>If there is an on-call rota, please advise how this will be provided to the NHS Digital Bridge (servicebridge@nhs.net)</t>
  </si>
  <si>
    <t>Confirm that the Supplier has registered with the National Service Desk including to use NHS Digital SMSP (each service must be registered with NSD). Guidance is available here https://nww.nhscfhservicedesk.nhs.uk/NSD/servlet/NSDHelp</t>
  </si>
  <si>
    <t>Organisation responsible for the deployment
Responsible for completing the relevant sections of the TOM, demonstrating compliance against the requirement set
Responsible for providing acceptance of the End Product (Phase 2)
Accountable for reviewing the content of the completed TOM and accepting any key risks, exclusions or mitigations (Phase 2)
May also be the Client Supplier, if a Client End Product is being developed in-house
Organisation which will be the end user of the SMSP Client End Product</t>
  </si>
  <si>
    <t>The notes below provide guidance to those who will be completing the TOM:</t>
  </si>
  <si>
    <t>clinical.safety@hscic.gov.uk</t>
  </si>
  <si>
    <t>itkconformance@nhs.net</t>
  </si>
  <si>
    <t xml:space="preserve">…...on behalf of the End User Organisation </t>
  </si>
  <si>
    <t xml:space="preserve">…...on behalf of the Client Supplier </t>
  </si>
  <si>
    <t>Please quote this NIC number on all correspondence to NHS Digital and include in the TOM filename, as per 'User Guide' tab</t>
  </si>
  <si>
    <t>For Spine Integrated systems and Summary Care Record Application (SCRa) only. Insert RA ODS Code.</t>
  </si>
  <si>
    <t>Other project team members (as required)</t>
  </si>
  <si>
    <t>Additional contact (as required)</t>
  </si>
  <si>
    <t>Enter 'N/A' if none</t>
  </si>
  <si>
    <t>Subsequent dates can be in the "Response" box.</t>
  </si>
  <si>
    <t>A single ODS code of the organisation with responsibility for the demographics query event. See https://odsportal.hscic.gov.uk/ - insert code in column D.</t>
  </si>
  <si>
    <t>Contact Name(s)</t>
  </si>
  <si>
    <t>If a DSFC is required and is not in place, further information will be provided by NHS Digital</t>
  </si>
  <si>
    <t>Any required actions will appear beneath the main table, depending how the Compliance Status column is populated.</t>
  </si>
  <si>
    <t xml:space="preserve">Spine Mini Service Client Requirements-v1.0
Section 6 </t>
  </si>
  <si>
    <t>Where a non-standard technical implementation mechanism is proposed then the checklist will highlight the need for further review and risk assessment by the End User Organisation's Senior Information Risk Owner (SIRO).</t>
  </si>
  <si>
    <t>KEY FOR COMPLETION</t>
  </si>
  <si>
    <r>
      <t xml:space="preserve">This tab is for NHS Digital use </t>
    </r>
    <r>
      <rPr>
        <b/>
        <u val="single"/>
        <sz val="14"/>
        <color indexed="8"/>
        <rFont val="Calibri"/>
        <family val="2"/>
      </rPr>
      <t>only</t>
    </r>
    <r>
      <rPr>
        <b/>
        <sz val="14"/>
        <color indexed="8"/>
        <rFont val="Calibri"/>
        <family val="2"/>
      </rPr>
      <t xml:space="preserve"> and relates to the TOM template</t>
    </r>
  </si>
  <si>
    <t>The colour key used throughout this document is:</t>
  </si>
  <si>
    <r>
      <rPr>
        <b/>
        <u val="single"/>
        <sz val="11"/>
        <rFont val="Arial"/>
        <family val="2"/>
      </rPr>
      <t>KEY FOR COMPLETION</t>
    </r>
    <r>
      <rPr>
        <sz val="11"/>
        <rFont val="Arial"/>
        <family val="2"/>
      </rPr>
      <t xml:space="preserve">
The colour key used throughout this document is:</t>
    </r>
  </si>
  <si>
    <t>Further guidance on this Section can be obtained in the "PDS Access Request Brief" - see https://developer.nhs.uk/library/systems/nhs-digital-smsp-pds/stage-2-access-pds/</t>
  </si>
  <si>
    <t>The requirements may be satisfied by a combination of SMS Client and the end user application that uses the data, depending on Topology, see tab 4.</t>
  </si>
  <si>
    <t>NHS Digital use only</t>
  </si>
  <si>
    <t>NHS Digital PDS IG Scrutiny Organisation Assessment - print on A4</t>
  </si>
  <si>
    <t>NHS Digital Use Only - DO NOT EDIT</t>
  </si>
  <si>
    <t>This section captures contact details for all involved organisations. Required for Phase 1A</t>
  </si>
  <si>
    <t>Self-certification tool and development and assessment framework detailing the risks, approvals, requirements and information to ensure the locally developed system meets the technical, IG, Clinical safety and functionality required for the business context. This template is for use by suppliers for use with commercial provider systems</t>
  </si>
  <si>
    <t>0.1</t>
  </si>
  <si>
    <t>SMS Provider Supplier</t>
  </si>
  <si>
    <t>Organisation responsible for developing the product which will access Spine and provide the Spine information to the Client product
Responsible for completing the relevant sections of the TOM, demonstrating the SMS Provider compliance against the requirement set
Responsible for ensuring the TOM is completed by the Client supplier and the End User Organisation</t>
  </si>
  <si>
    <t>SCR Service  Information Asset Owner</t>
  </si>
  <si>
    <t>CP-IS Service  Information Asset Owner</t>
  </si>
  <si>
    <t xml:space="preserve">The NHS Digital SCR Service Information Asset Owner with overall accountability for the data. The assessment is for the usage and setting only and not for any other aspect of the TOM.
</t>
  </si>
  <si>
    <t xml:space="preserve">The NHS Digital CP-IS Service Information Asset Owner with overall accountability for the data. The assessment is for the usage and setting only and not for any other aspect of the TOM.
</t>
  </si>
  <si>
    <t>Visitors and Migrants Service  Information Asset Owner</t>
  </si>
  <si>
    <t xml:space="preserve">The NHS Digital Visitors and Migrants Service Information Asset Owner with overall accountability for the data. The assessment is for the usage and setting only and not for any other aspect of the TOM.
</t>
  </si>
  <si>
    <t>FGM RIS Service  Information Asset Owner</t>
  </si>
  <si>
    <t xml:space="preserve">The NHS Digital FGM RIS Service Information Asset Owner with overall accountability for the data. The assessment is for the usage and setting only and not for any other aspect of the TOM.
</t>
  </si>
  <si>
    <t>In Scope</t>
  </si>
  <si>
    <t>This section details the individual who will assess the Usage and Settings information provided within the End User Organisation tab of this Target Operating Model. This assessment will provide basis for granting access to Spine Data.</t>
  </si>
  <si>
    <r>
      <t>I am authorised to accept my organisation’s responsibilities as set out in the TOM</t>
    </r>
    <r>
      <rPr>
        <i/>
        <sz val="11"/>
        <rFont val="Arial"/>
        <family val="2"/>
      </rPr>
      <t xml:space="preserve"> having entered into contract with the Supplier, approve use of the Service. I understand the TOM has been provided to assist my organisation in assuring the Service and there may be additional implications and risks to consider prior to acceptance. 
I confirm my organisation has assured itself and accepts its obligations and responsibilities (and any risks highlighted) as set out in the TOM. 
</t>
    </r>
  </si>
  <si>
    <t>Provider Supplier Stakeholders</t>
  </si>
  <si>
    <t>Step 2 - Client Supplier</t>
  </si>
  <si>
    <t>This section captures basic information about the Client Supplier and the system consuming the data from the Spine Mini Service Provider.</t>
  </si>
  <si>
    <t>The product requesting and receiving data from the Spine Mini Service Provider interface</t>
  </si>
  <si>
    <t>Client IG Toolkit Compliance</t>
  </si>
  <si>
    <t>Select from list</t>
  </si>
  <si>
    <r>
      <t xml:space="preserve">Details of the IG Toolkit compliance status 
</t>
    </r>
    <r>
      <rPr>
        <i/>
        <sz val="10"/>
        <color indexed="9"/>
        <rFont val="Arial"/>
        <family val="2"/>
      </rPr>
      <t xml:space="preserve">(information can be found on the IG toolkit - </t>
    </r>
    <r>
      <rPr>
        <sz val="10"/>
        <color indexed="9"/>
        <rFont val="Arial"/>
        <family val="2"/>
      </rPr>
      <t xml:space="preserve">https://www.igt.hscic.gov.uk/ </t>
    </r>
    <r>
      <rPr>
        <i/>
        <sz val="10"/>
        <color indexed="9"/>
        <rFont val="Arial"/>
        <family val="2"/>
      </rPr>
      <t>)</t>
    </r>
  </si>
  <si>
    <t>Date started IG Toolkit</t>
  </si>
  <si>
    <t>IG Toolkit compliance grade; if relevant, provide details in "Response text"</t>
  </si>
  <si>
    <t>Date IG Toolkit was published</t>
  </si>
  <si>
    <r>
      <t xml:space="preserve">Details of the IG Toolkit compliance status 
</t>
    </r>
    <r>
      <rPr>
        <i/>
        <sz val="10"/>
        <rFont val="Arial"/>
        <family val="2"/>
      </rPr>
      <t xml:space="preserve">(information can be found on the IG toolkit - </t>
    </r>
    <r>
      <rPr>
        <sz val="10"/>
        <rFont val="Arial"/>
        <family val="2"/>
      </rPr>
      <t xml:space="preserve">https://www.igt.hscic.gov.uk/ </t>
    </r>
    <r>
      <rPr>
        <i/>
        <sz val="10"/>
        <rFont val="Arial"/>
        <family val="2"/>
      </rPr>
      <t>)</t>
    </r>
  </si>
  <si>
    <t>Step 2 - Provider Supplier</t>
  </si>
  <si>
    <t>This section captures basic information about the Provider Supplier.</t>
  </si>
  <si>
    <t>Provider System Details</t>
  </si>
  <si>
    <t>This details the Spine Mini Service Provider.</t>
  </si>
  <si>
    <t xml:space="preserve">The product receiving and returning data from the Client interface and requesting and receiving data from the Spine interface </t>
  </si>
  <si>
    <t xml:space="preserve">A single ODS code of the Provider Supplier - see https://odsportal.hscic.gov.uk/. </t>
  </si>
  <si>
    <t>Provider IG Toolkit Compliance</t>
  </si>
  <si>
    <t>This section captures basic information about the Spine access request and is used to determine the application type and approval route.</t>
  </si>
  <si>
    <t>PDS</t>
  </si>
  <si>
    <t>Where Column A is marked 'PDS' the item is only mandatory if this TOM includes a PDS deployment</t>
  </si>
  <si>
    <t xml:space="preserve">Other Supplier Details
</t>
  </si>
  <si>
    <t>Details of suppliers other than those defined in tabs 2a and 2b</t>
  </si>
  <si>
    <t>Deployment Scenario A</t>
  </si>
  <si>
    <t>Deployment Scenario B</t>
  </si>
  <si>
    <t>Deployment Scenario C</t>
  </si>
  <si>
    <t>Select the topology which matches the Health or Social Care Organisation's Deployment.</t>
  </si>
  <si>
    <t>The evaluation forms MUST be propagated down to the next System e.g. Provider Systems should pass their assessment forms to the connecting client(s), for completion of the relevant requirements, so that an overall assessment can be taken by the deploying health or social care organisation.</t>
  </si>
  <si>
    <t>This details key information about the system Topology</t>
  </si>
  <si>
    <t>Client Supplier to complete</t>
  </si>
  <si>
    <t>Provider Supplier to complete</t>
  </si>
  <si>
    <t>All deployment topologies</t>
  </si>
  <si>
    <r>
      <t xml:space="preserve">All Health Organisation must be conformant with the ISB0160 document - Clinical Risk Management: its Application in the Deployment and Use of Health IT Systems Version 2 - Specification
</t>
    </r>
    <r>
      <rPr>
        <b/>
        <sz val="10"/>
        <rFont val="Arial"/>
        <family val="2"/>
      </rPr>
      <t>Guidance:</t>
    </r>
    <r>
      <rPr>
        <sz val="10"/>
        <rFont val="Arial"/>
        <family val="2"/>
      </rPr>
      <t xml:space="preserve">
Conformance to ISB0160 is NOT an ITK requirement. It is an Information Standards Board for Health and Social Care standard. This standard is addressed to those persons in Health Organisations who are responsible for ensuring clinical safety in the deployment of Health IT Systems through the application of clinical risk management. It is included here for completeness.</t>
    </r>
  </si>
  <si>
    <t>All Suppliers</t>
  </si>
  <si>
    <r>
      <t xml:space="preserve">All suppliers must be conformant with the ISB0129 document - Clinical Risk Management: its Application in the Manufacture of Health IT Systems Version 2 - Specification
</t>
    </r>
    <r>
      <rPr>
        <b/>
        <sz val="10"/>
        <rFont val="Arial"/>
        <family val="2"/>
      </rPr>
      <t>Guidance:</t>
    </r>
    <r>
      <rPr>
        <sz val="10"/>
        <rFont val="Arial"/>
        <family val="2"/>
      </rPr>
      <t xml:space="preserve">
Conformance to ISB0129 is NOT an ITK requirement. It is an Information Standards Board for Health and Social Care standard. This standard is addressed to Manufacturer personnel who are responsible for ensuring clinical safety in the development and modification of Health IT Systems through the application of clinical risk management. It is included here for completeness.</t>
    </r>
  </si>
  <si>
    <t>All system suppliers must be aware of the clinical risk management requirements within ISB0129.</t>
  </si>
  <si>
    <t>CS-03</t>
  </si>
  <si>
    <r>
      <t xml:space="preserve">The SMS Client supplier has clinical risk management responsibilities as defined in ISB0129 (Clinical Risk Management: its Application in the Manufacture of Health IT Systems)
</t>
    </r>
    <r>
      <rPr>
        <b/>
        <sz val="10"/>
        <rFont val="Arial"/>
        <family val="2"/>
      </rPr>
      <t xml:space="preserve">
Guidance:</t>
    </r>
    <r>
      <rPr>
        <sz val="10"/>
        <rFont val="Arial"/>
        <family val="2"/>
      </rPr>
      <t xml:space="preserve">
The SMS Client supplier must first review and update the hazard log and then make sure the  hazard log reaches the Deploying Health or Social Care Organisation (no matter how many intermediary systems are between the SMS Client and the Deploying Organisation).
</t>
    </r>
  </si>
  <si>
    <t>The SMS Client supplier must be aware of their clinical risk management responsibilities as defined in ISB0129 (Clinical Risk Management: its Application in the Manufacture of Health IT Systems).</t>
  </si>
  <si>
    <t xml:space="preserve">…...on behalf of the Provider Supplier </t>
  </si>
  <si>
    <r>
      <t xml:space="preserve">As part of theNHS Digital Common Assurance Process (completed by all SMS Providers) a safety case and hazard log will be produced
The SMS Provider supplier must pass the hazard log to each connecting organisation it allows to connect to its SMS interface
</t>
    </r>
    <r>
      <rPr>
        <b/>
        <sz val="10"/>
        <rFont val="Arial"/>
        <family val="2"/>
      </rPr>
      <t>Guidance:</t>
    </r>
    <r>
      <rPr>
        <sz val="10"/>
        <rFont val="Arial"/>
        <family val="2"/>
      </rPr>
      <t xml:space="preserve">
In support of ISB0160 (Clinical Risk Management: its Application in the Deployment and Use of Health IT Systems), the safety cases/hazard log created by the system suppliers must to passed to the deploying organisation.</t>
    </r>
  </si>
  <si>
    <t>The SMS Provider supplier is responsible for passing the hazard log to the connecting organisation(s).</t>
  </si>
  <si>
    <t>The SMS Provider supplier will be responsible for confirming Service Acceptance Criteria (SAC)  and acknowledging relevant documents.</t>
  </si>
  <si>
    <t>DE-05</t>
  </si>
  <si>
    <t xml:space="preserve">Note:-Registration scenario where SMSP is serving multiple health organisations.
• SMSP registers MHS and ODS Code (of provider organisation) using the End Point Registration Portal.
• Each new connecting organisation (via provider ITK interface) - registered as accredited system. Realisation options:
  o Segregate ASIDs using Org and Application e.g. 
    ASID1 = Client App A + Org X
    ASID2 = Client App B + Org X
OR
  o Segregate ASIDs using Org only e.g.
    ASID 1 = Org X (agnostic of Client App used) 
</t>
  </si>
  <si>
    <t>The SMS Provider supplier will be responsible for the Endpoint Registration Process, including the addition of Accredited Systems served.</t>
  </si>
  <si>
    <t>DE-04</t>
  </si>
  <si>
    <t>This allows NHS Digital to agree the Transactions per Second required for this implementation. Details should be entered on tab 4 - Contracts-Agreements. This will be reviewed by NHS digital. Any further changes to the value after go live should be agreed with NHS Digital.</t>
  </si>
  <si>
    <t>The SMS Client supplier must supply the NHS Digital with a proposed Transactions per Second value per deployment and notify NHS Digital of any throttle value changes.</t>
  </si>
  <si>
    <t>DE-03</t>
  </si>
  <si>
    <t xml:space="preserve">No Action required……the purpose of this requirement is to provide best-practice guidance to the deploying organisation
</t>
  </si>
  <si>
    <t xml:space="preserve">Deploying Health or Social Care Organisation should agree a  transactions per second throughput with the SMS Client supplier. 
</t>
  </si>
  <si>
    <t>DE-02</t>
  </si>
  <si>
    <t>DE-01</t>
  </si>
  <si>
    <t>Deployment</t>
  </si>
  <si>
    <t xml:space="preserve">…...on behalf of the Aggregator Client Supplier </t>
  </si>
  <si>
    <t>Deployment topology C</t>
  </si>
  <si>
    <t>AS-04</t>
  </si>
  <si>
    <t>AS-03</t>
  </si>
  <si>
    <t>AS-02</t>
  </si>
  <si>
    <t>AS-01</t>
  </si>
  <si>
    <t>Assurance</t>
  </si>
  <si>
    <t xml:space="preserve">…...on behalf of the Client Supplier 
</t>
  </si>
  <si>
    <t>OR-02</t>
  </si>
  <si>
    <t>The recommended Governance structures for decision making and sign off should be put in place.</t>
  </si>
  <si>
    <t>OR-01</t>
  </si>
  <si>
    <t>Responsible Party</t>
  </si>
  <si>
    <t>Applicability</t>
  </si>
  <si>
    <t>It defines areas that each party must action or consider.</t>
  </si>
  <si>
    <t>Step 5 - Accountability</t>
  </si>
  <si>
    <t>Step 4 - Toplogy  Please Select the Topology which matches the Deployment</t>
  </si>
  <si>
    <t>This section examines the respective responsibilities of Provider Supplier, Client Supplier and End User Organisation.</t>
  </si>
  <si>
    <t>It provides best-practice guidance which the End User Organisation must consider when assuring the end to end connection.</t>
  </si>
  <si>
    <t>Provider Supplier</t>
  </si>
  <si>
    <t>Deployment topology model 'c' the Client Supplier understands that they are responsible for informing the End User Organisation of its obligation to review and update the TOM.</t>
  </si>
  <si>
    <t>The Provider Supplier understands that they are responsible for informing the connecting organisation(s) of the obligation to review and update the TOM.</t>
  </si>
  <si>
    <t>The Provider Supplier understands that they are responsible for supplying NHS Digital with a copy of the completed TOM (this document) for audit purposes.</t>
  </si>
  <si>
    <t xml:space="preserve">Provider Suppliers must make connecting organisations  aware of their obligations to complete the TOM. This involves passing on the :
- Spine Mini Service Target Operating Model (this document)
- Provider hazard log completed during central NHS Digital Assurance Process (supports SCCI0129 requirements).
</t>
  </si>
  <si>
    <t>For model 'c'  (see Topology tab) the Client Supplier is responsible for informing any End User Organisation that it allows to connect to provide Spine Mini Service Data of its obligations regarding the TOM. The partially completed TOM MUST be passed on to the End User organisation along with the clinical safety hazard log, so that the End User organisation can complete their SCCI0160 clinical safety requirements.</t>
  </si>
  <si>
    <t>The Governance structures for decision making and sign off and mandatory escalation points for any external impacts should be identified.</t>
  </si>
  <si>
    <t>Where an OEM agreement is in place responsibilities will transfer from Provider Supplier to other parties in the agreement.</t>
  </si>
  <si>
    <t>Where an OEM agreement is made between the Provider Supplier and a third party then any responsibilities the Provider Supplier no longer provides because of the agreement must be transferred to the third party. For example call handling procedures and responsibilities under the TOM might become the responsibility of the third party. Details of any such transfer of responsibility must be notified to NHS Digital and agreed.
Please note the requirements detailed in DE-05 below which may be revelant in the event of transferred responsibilites.</t>
  </si>
  <si>
    <t xml:space="preserve">TheTOM form MUST be provided to NHS Digital. It will be for audit purposes only, unless non-conformances have been identified which required consideration by NHS Digital, as stated within the ITK Spine Mini Services Client Requirements (extract below).
"any non-conformance with a mandatory (“MUST”) requirement in this document MUST be formally reported to NHS Digital so that the risks to National systems can be assessed. Dependant on the results of this risk assessment, NHS Digital reserves the right to refuse the use of a Spine Mini Services connection."
</t>
  </si>
  <si>
    <t>Deployment topology 'c' (Aggregators) - In the event of new care organisations connecting to the aggregator service, the Client Supplier is responsible for supplying NHS Digital with an updated copy of the completed TOM.</t>
  </si>
  <si>
    <t>The End User Organisation is responsible for ensuring the level of Non-Functional testing carried out meets their expectations.</t>
  </si>
  <si>
    <t>Non-Functional testing includes performance, resilience and alerting.  
Deploying Health  or Social Care organisations can contact NHS NHS Digital (itkconformance@NHS Digital.gov.uk) for assistance.</t>
  </si>
  <si>
    <t>Aggregator Client Supplier</t>
  </si>
  <si>
    <t>As new clients connect to the aggregator service, the Client Supplier must provide an updated TOM.</t>
  </si>
  <si>
    <t>The End User Organisation is responsible for agreeing a suitable transactions per second throughput with the SMS Client supplier .</t>
  </si>
  <si>
    <t>All  End User Organisations must be aware of the clinical risk management requirements within ISB0160.</t>
  </si>
  <si>
    <t xml:space="preserve">No Action required……both suppliers should provide best-practice guidance to the deploying organisation where appropriate
</t>
  </si>
  <si>
    <t>Demographic Feed</t>
  </si>
  <si>
    <t>Clinical Feed</t>
  </si>
  <si>
    <t>Clinical Query</t>
  </si>
  <si>
    <t>Demographic data is transmitted across organisational (e.g. Trust) boundaries</t>
  </si>
  <si>
    <t>Clinical Cross Organisation</t>
  </si>
  <si>
    <t>CP-IS Feed</t>
  </si>
  <si>
    <t>CP-IS Query</t>
  </si>
  <si>
    <t>CP-IS data is queried under the control of the receiving system</t>
  </si>
  <si>
    <t xml:space="preserve">This section relates to identifying the type of business scenario which the interface will support. 
This is because different business scenarios will require different levels of IG controls.
Answer "Yes" or "No" to indicate whether each of the business scenarios in the list below apply to the interface
</t>
  </si>
  <si>
    <t>V&amp;M Feed</t>
  </si>
  <si>
    <t>V&amp;M Query</t>
  </si>
  <si>
    <t>V&amp;M data is queried under the control of the receiving system</t>
  </si>
  <si>
    <t>FGM RIS Feed</t>
  </si>
  <si>
    <t>FGM RIS Query</t>
  </si>
  <si>
    <t>FGM RIS data is queried under the control of the receiving system</t>
  </si>
  <si>
    <t>IG Controls (Clinical)</t>
  </si>
  <si>
    <t>IG Controls (Clinical Cross Organisation)</t>
  </si>
  <si>
    <t>These IG Controls are only applicable for systems passing patient identifiable clinical data across organisational boundaries (Answer n/a if not applicable)</t>
  </si>
  <si>
    <t>These IG controls are only applicable for systems handling patient identifiable clinical data (Answer n/a if not applicable)</t>
  </si>
  <si>
    <t>Legitimate Relationships (LR)</t>
  </si>
  <si>
    <t>What mechanism is used to ensure that only clinicians with a legitimate relationship with a patient are able to access their clinical records?
Recognised mechanisms include 
 - National LR checking
 - Locally Inferred LR (e.g. based on the clinician being a member of a relevant workgroup in the local system)
Please use "Additional Notes" to provide further details of the approach used</t>
  </si>
  <si>
    <t>DCR Consent to Share</t>
  </si>
  <si>
    <r>
      <t>How is it ensured that patient consent is checked for any sharing of the Detailed Care Record (DCR) across organisational boundaries?</t>
    </r>
    <r>
      <rPr>
        <i/>
        <sz val="10"/>
        <rFont val="Arial"/>
        <family val="2"/>
      </rPr>
      <t xml:space="preserve">
Recognised mechanisms include:
 - National DCR Consent Check - checking against the DCR Consent Flag on Spine (PDS) before allowing sharing of clinical data across boundaries
 - Block sending externally - ensuring that clinical data is only shared within the same Trust
 - Referral Based Sharing - ensuring that clinical data is only shared in relation to directly supporting a referral 
</t>
    </r>
    <r>
      <rPr>
        <b/>
        <i/>
        <sz val="10"/>
        <rFont val="Arial"/>
        <family val="2"/>
      </rPr>
      <t xml:space="preserve">
</t>
    </r>
    <r>
      <rPr>
        <i/>
        <sz val="10"/>
        <rFont val="Arial"/>
        <family val="2"/>
      </rPr>
      <t>Please use "Additional Notes" to provide further details of the approach used</t>
    </r>
  </si>
  <si>
    <t>Demographic data is queried by a downstream application under the control of the receiving system</t>
  </si>
  <si>
    <t>Clinical data is transmitted downstream under the control of the sending system</t>
  </si>
  <si>
    <t>Clinical data is queried by a downstream application under the control of the receiving system</t>
  </si>
  <si>
    <t>CP-IS data is transmitted across organisational (e.g. Trust) boundaries</t>
  </si>
  <si>
    <t>CP-IS data is transmitted downstream under the control of the sending system</t>
  </si>
  <si>
    <t>CP-IS Cross Organisation</t>
  </si>
  <si>
    <t>V&amp;M Cross Organisation</t>
  </si>
  <si>
    <t>FGM RIS data is transmitted downstream under the control of the sending system</t>
  </si>
  <si>
    <t>FGM RIS data is queried by a downstream application under the control of the receiving system</t>
  </si>
  <si>
    <t>FGM RIS Cross Organisation</t>
  </si>
  <si>
    <t>FGM RIS data is transmitted across organisational (e.g. Trust) boundaries</t>
  </si>
  <si>
    <t>Demographic data is transmitted downstream under the control of the sending system</t>
  </si>
  <si>
    <t>V&amp;M data is transmitted downstream under the control of the sending system</t>
  </si>
  <si>
    <t>CP-IS data is queried by a downstream application under the control of the receiving system</t>
  </si>
  <si>
    <t>V&amp;M data is queried by a downstream application under the control of the receiving system</t>
  </si>
  <si>
    <t>V&amp;M data is transmitted across organisational (e.g. Trust) boundaries</t>
  </si>
  <si>
    <t>Provider Supplier Service Desk contact number</t>
  </si>
  <si>
    <t>Provider Supplier Service desk email address</t>
  </si>
  <si>
    <t>State the hours of support provided by the Provider Supplier Service Desk</t>
  </si>
  <si>
    <t>CP-IS - General</t>
  </si>
  <si>
    <t>MSCA-CPIS-01</t>
  </si>
  <si>
    <t>If an integrated solution to view CPP/ LAC has been decided upon locally  and where the NHS system is using Spine compliant smartcards and RBAC - The Mini Services Client Application MUST use Spine RBAC to determine whether the user is allowed to access CP-IS</t>
  </si>
  <si>
    <t>MSCA-CPIS-02</t>
  </si>
  <si>
    <t>If an integrated solution to view CPP/ LAC has been decided upon locally and where the NHS system is using  Spine compliant smartcards and RBAC - The Mini Services Client Application MUST only allow those persons with the appropriate Job Role Codes to query CP-IS service using the mother's NHS Number</t>
  </si>
  <si>
    <t>MSCA-CPIS-03</t>
  </si>
  <si>
    <t>The Mini Services Client Application MUST be able to determine that the patient is a child, in order to trigger a query of CP-IS, using the verified NHS number</t>
  </si>
  <si>
    <t>MSCA-CPIS-04</t>
  </si>
  <si>
    <t xml:space="preserve">If an integrated solution to view CPP/ LAC has been decided upon locally and where the Mini Services Client Application is not NHS Spine RBAC compliant, access to the CP-IS MUST be controlled by role based access mechanisms. </t>
  </si>
  <si>
    <t>MSCA-CPIS-05</t>
  </si>
  <si>
    <t xml:space="preserve">The Mini Services Client Application MUST be able to display the CP-IS data set to the user in the client application.  </t>
  </si>
  <si>
    <t>MSCA-CPIS-06</t>
  </si>
  <si>
    <t xml:space="preserve">The Mini Services Client Application MUST be able to limit the display of all access events to the last 25 access events </t>
  </si>
  <si>
    <t>The Mini Services Client Application MUST display the access history of any previous Health service queries against the patient returned by the service and it MUST limit the display of these access events to 25.</t>
  </si>
  <si>
    <t>MSCA-CPIS-07</t>
  </si>
  <si>
    <t xml:space="preserve">The Mini Services Client Application MUST display the NHS Number correctly </t>
  </si>
  <si>
    <t xml:space="preserve">The Mini Services Client Application MUST display and print the NHS number in 3-3-4 format on all screens and printed material, e.g. 123 456 7890
Bar-coded NHS numbers MUST be in the Information Standards Board ISB/0061-00/2004 format
</t>
  </si>
  <si>
    <t>MSCA-CPIS-08</t>
  </si>
  <si>
    <t xml:space="preserve">The Mini Services Client Application MUST display dates in standard format. </t>
  </si>
  <si>
    <t>MSCA-CPIS-09</t>
  </si>
  <si>
    <t>The Mini Services Client MUST display all names of NHS healthcare workers and NHS organisations in human readable text.</t>
  </si>
  <si>
    <t>MSCA-CPIS-10</t>
  </si>
  <si>
    <t>If an integrated solution to view CPP/ LAC has been decided upon locally----&gt;</t>
  </si>
  <si>
    <t>MSCA-CPIS-11</t>
  </si>
  <si>
    <t>An NHS system MAY store the status of CPP/ LAC information locally, including the access to service information</t>
  </si>
  <si>
    <t>MSCA-CPIS-12</t>
  </si>
  <si>
    <t>The Mini Services Client Application MUST include the following when submitting an CP-IS NHS Query message to CP-IS</t>
  </si>
  <si>
    <t>MSCA-CPIS-13</t>
  </si>
  <si>
    <t>The Mini Services Client Application MUST support access to the CPP/ LAC information from Unscheduled Care Settings</t>
  </si>
  <si>
    <t>MSCA-CPIS-14</t>
  </si>
  <si>
    <t>If an integrated solution to view CPP/ LAC has been decided upon locally the NHS system MUST be able to send a CP-IS NHS Query message automatically</t>
  </si>
  <si>
    <t>MSCA-CPIS-15</t>
  </si>
  <si>
    <t>The Client Application SHOULD have an easy-to-use User Interface, which encourages best-practice usage of CPIS</t>
  </si>
  <si>
    <t xml:space="preserve">Factors to consider include:
• Minimal keystrokes needed, tab between fields possible etc
• Uses a consistent set of search criteria 
• Provides client-side validation to catch obvious input errors immediately
</t>
  </si>
  <si>
    <t>CP-IS - Data Quality</t>
  </si>
  <si>
    <t>MSCA-CPIS-16</t>
  </si>
  <si>
    <t xml:space="preserve">The Mini Services Client Application MUST use a verified NHS number as the unique identifier to request CPP/LAC information from CP-IS. </t>
  </si>
  <si>
    <t>SCR - General</t>
  </si>
  <si>
    <t>MSCA-SCR-01</t>
  </si>
  <si>
    <t>SCR Record awareness AND training</t>
  </si>
  <si>
    <t>MSCA-SCR-02</t>
  </si>
  <si>
    <t>Privacy Officer Function</t>
  </si>
  <si>
    <t>MSCA-SCR-03</t>
  </si>
  <si>
    <t>Business Change</t>
  </si>
  <si>
    <t>The deploying organisation must consider how SCR access will fit into and enhance their existing clinical and business processes prior to go-live</t>
  </si>
  <si>
    <t>MSCA-SCR-04</t>
  </si>
  <si>
    <t>Registration Authority and  Smartcard Management Function</t>
  </si>
  <si>
    <t xml:space="preserve">Prior and post go-live with SCR access  via the SCR SMS :
- A Registration Authority Function must be in place to issue and manage NHS Smartcards
- Appropriate Users must have been issued with Smartcard with roles that provide access to SCRs, with (RBAC) permissions that are appropriate to their role within the deploying organisation </t>
  </si>
  <si>
    <t>MSCA-SCR-05</t>
  </si>
  <si>
    <t>The deploying organisation MUST only allow those persons with the appropriate Activity Code to query SCR service using the NHS Number</t>
  </si>
  <si>
    <t>The NHS system MUST only allow those persons with the following Activity Codes to query SCR service and it will therefore only be those Activity Codes that will be able to view SCR information;
•  B0370 with permissions (and roles that inherit from this)
•  B0168 access the SCR for emergency reasons</t>
  </si>
  <si>
    <t xml:space="preserve">Also in SCR Provider requirements </t>
  </si>
  <si>
    <t>MSCA-SCR-06</t>
  </si>
  <si>
    <t xml:space="preserve">Care Settings.
The SMS Client MUST ensure that the Care Professionals can only access Summary Care Records in urgent and unscheduled care settings.
</t>
  </si>
  <si>
    <t>The SMS Client MUST ensure that the Care Professionals can only access Summary Care Records in urgent and unscheduled care settings, unless explicit agreement has been obtained from the SCR Programme to allow the viewing of the SCR in a different type care setting.</t>
  </si>
  <si>
    <t>Also in SCR Client requirements - MSCA-SCR-39</t>
  </si>
  <si>
    <t>MSCA-SCR-07</t>
  </si>
  <si>
    <t xml:space="preserve">Duration of Permission to View.
The deploying organisation MUST fulfil the following requirements when specifying the duration of Permission to View for either a specific Care Professional or group of Care Professionals: </t>
  </si>
  <si>
    <t>(i) deploying organisations should choose the one or more duration options which best suits the care setting that the system is used in, and in consultation with their users and the supplier. For suppliers whose products are used in multiple care settings, a different set of options may be used for each care setting.
(ii) It is required that the option(s) available in the system and chosen by the user for duration will reflect the questions that will be asked of the patient in the particular care setting. For example: "Is it okay if myself and my colleagues can view your SCR for the duration of your stay in this hospital?", or "Is it okay if I can view your SCR until the end of today?"</t>
  </si>
  <si>
    <t>Also in SCR Client requirements - MSCA-SCR-17</t>
  </si>
  <si>
    <t>MSCA-SCR-08</t>
  </si>
  <si>
    <t>Applicability of Permission to View.
The deploying organisation MUST fulfil the following requirements when specifying the applicability of Permission to View for either a specific Care Professional or group of Care Professionals:</t>
  </si>
  <si>
    <t>(i) Permission to View will apply between a specific patient and one or more Care Professionals each in a specific Smartcard Role, identified via URP ID(s). 
If the same user in a different Smartcard Role wishes to access the same patient's SCR, then the Permission to View process MUST be repeated again to ensure that the access is appropriate for the Care Professional in that Role.
(ii) “Permission to View” obtained from the patient for the current Care Professional only.
If a Care Professional chooses to access the patient’s SCR for him / herself only, Permission to View must only be created between the selected patient and the Care Professional in their current Smartcard Role.
(iii) “Permission to View” obtained from the patient and multiple Care Professionals 
If a user (Care Professional or Administrative Support User) chooses an option that indicates that patient has provided Permission to View to multiple Care Professionals involved in his / her care, Permission to View must only be created between the patient and those Care Professionals in the user’s current team or workgroup, that it could be reasonably assumed could be involved in the patient’s current care episode, in the user’s current organisation . 
Note: It is required that the option(s) available in the system and chosen by the user for applicability will reflect the questions that will be asked of the patient in the particular care setting. For example: "Is it okay if myself and my colleagues can view your SCR for the duration of your stay in this hospital?", or "Is it okay if I can view your SCR until the end of today?"</t>
  </si>
  <si>
    <t>Also in SCR Client requirements - MSCA-SCR-35</t>
  </si>
  <si>
    <t>MSCA-SCR-09</t>
  </si>
  <si>
    <t>The deploying organisation MUST fulfil the following requirements when storing SCR details accessed by Care Professionals.</t>
  </si>
  <si>
    <t>The SMS Client MAY allow a copy of the patient's SCR to be taken and stored as part of the patient's local clinical record.
 If the SMS Client takes a copy of the patient’s SCR (GP Summary message), the deploying organisation MUST adhere to the following requirements:
(i) A Care Professional MUST only take copy of a SCR, if that patient’s SCR has been accessed the SMS Client in accordance the requirements specified in this document.
(ii) The Care Professional MUST only take a copy of the version of the GP Summary message that was accessed.
(iii)  The Care Professional MUST take a copy of the entire GP Summary Message and store the message as a whole.
(iv) The SCR MUST be “read only” AND SCR content MUST NOT be altered in any way. 
(v) The SCR MUST subsequently be displayed as a whole (electronically or on paper).
(vi) Any SCR content stored as part of a patient's local clinical record MUST be labelled with the following text: "Imported from the patient's Summary Care Record HH:MM DD/MM/YYYY".
(vii) Any SCR content stored as part of a patient's local clinical record MUST retain the original document title, creation date/time stamp (effective Time), author, author's organisation, and author's Smartcard Role, date and time the SCR was retrieved from the SCR SMS Provider and MUST make this information available to users.
(viii) Once SCR content is stored as part of a patient's local clinical record, the SMS Client MUST manage that information as being local information from that point onwards.</t>
  </si>
  <si>
    <t>Also in SCR Client requirements - MSCA-SCR-32</t>
  </si>
  <si>
    <t>MSCA-SCR-10</t>
  </si>
  <si>
    <t>Adhere to the Principles for Implementing Permission to View for the Summary Care Record.</t>
  </si>
  <si>
    <t xml:space="preserve">Any organisation that provides access to the SCR via a SMS Client MUST adhere to the principles stated in the document “Principles for Implementing Permission to View for the Summary Care Record to support the diversity of care settings in the NHS.
</t>
  </si>
  <si>
    <t>Previously in SCR - Spine Mini Service Client Requirements -MSCA-SCR-05</t>
  </si>
  <si>
    <t>MSCA-SCR-11</t>
  </si>
  <si>
    <t>The SMS Client MAY provide functionality to allow the storage of a SCR accessed by Care Professional.</t>
  </si>
  <si>
    <t xml:space="preserve">The SMS Client MAY take a copy of the patient's SCR and store it as part of the patient's local clinical record. If the SMS Client takes a copy of the patient’s SCR (GP Summary message), the SCR Client MUST adhere to the following requirements:
(i) A SMS Client MUST only take copy of a SCR, if that patient’s SCR has been accessed by a Care Professional using the SMS Client in accordance the requirements specified in this document.
(ii) The SMS Client MUST only take a copy of the version of the GP Summary message that was accessed by the Care Professional.
(iii)  The SMS Client MUST take a copy of the entire GP Summary Message and store the message as a whole.
(iv) The SCR MUST be “read only” AND SCR content MUST NOT be altered in any way. 
(v) The SCR MUST subsequently be displayed as a whole (electronically or on paper).
(vi) Any SCR content stored as part of a patient's local clinical record MUST be labelled with the following text: "Imported from the patient's Summary Care Record HH:MM DD/MM/YYYY".
(vii) Any SCR content stored as part of a patient's local clinical record MUST retain the original document title, creation date/time stamp (effective Time), author, author's organisation, and author's Smartcard Role, date and time the SCR was retrieved from the SCR SMS Provider and MUST make this information available to users.
(viii) Once SCR content is stored as part of a patient's local clinical record, the SMS Client MUST from that point onwards:
• Take responsibility for managing the SCR content as part of the patient’s local clinical record.
• Implement suitable Information Governance controls to ensure that the content is only accessed by suitable Care Professionals.
</t>
  </si>
  <si>
    <t>Also in SCR - Spine Mini Service Client Requirements - MSCA-SCR-32</t>
  </si>
  <si>
    <t>MSCA-SCR-12</t>
  </si>
  <si>
    <t>Archive retention should be in line with policy</t>
  </si>
  <si>
    <t xml:space="preserve">Archive copies of personal data and sensitive personal data and audit logs shall be retained in line with the retention policy published by the authority.
This refers to copies of a patients summary care record </t>
  </si>
  <si>
    <t>Previously in IG Baseline_SpineMiniService01 Requirements - (GP-IG-14.2-4 )</t>
  </si>
  <si>
    <t>MSCA-SCR-13</t>
  </si>
  <si>
    <t>The Deploying Organisation must be capable of responding appropriately and correctly to any Subject Access Request</t>
  </si>
  <si>
    <t xml:space="preserve">The Deploying Organisation must be capable of responding appropriately and correctly to any Subject Access Request, posted by a patient, related to a Summary Care Record access via the SCR SMS Client
The Deploying Organisation must be capable of responding appropriately and correctly to any request associated with the NHS Care Record Guarantee, posted by a patient, related to a Summary Care Record access via the SCR SMS Client
</t>
  </si>
  <si>
    <t>MSCA-SCR-14</t>
  </si>
  <si>
    <t>The Supplier shall ensure that the system is capable of responding to subject access requests, in accordance with the Data Protection Act 1998.</t>
  </si>
  <si>
    <t xml:space="preserve">The Supplier shall ensure that the system maintaining personal data or sensitive personal data to be capable of responding to subject access requests, in accordance with the Data Protection Act 1998. Note that any historical data about the patient, that may be linked to the current active record (for example as a result of a GP2GP transfer) although not normally available to system users, falls within the scope of a subject access request.
The Supplier shall ensure that the system enables the patient's electronic records to be screened by Authorised Users for data that could be detrimental to a patient if viewed and/or third party information before responding (with such information being redacted) to a subject access request.  This ability to be subject to the requirements described in section 4.
The Supplier shall ensure that the system enables a user to record a subject access request.
</t>
  </si>
  <si>
    <t>Previously in IG Baseline_SpineMGP-IG-15.1/2/3)</t>
  </si>
  <si>
    <t>MSCA-SCR-15</t>
  </si>
  <si>
    <t>The patient’s identity MUST be verified against the SPINE Demographic Service</t>
  </si>
  <si>
    <t>Before allowing a Care Professional to access a patient’s SCR or attempting to make use of any SCR SMS Provider related services, the SMS Client MUST verify the patient's identity by verifying the patient's demographic details held on the SMS Client, with the patient's demographic details held on the Spine Demographic Service.</t>
  </si>
  <si>
    <t>Also in SCR - Spine Mini Service Client Requirements - MSCA-SCR-01</t>
  </si>
  <si>
    <t>MSCA-SCR-16</t>
  </si>
  <si>
    <t>A legitimate relationship or the equivalent of MUST exist between the Care Professional and the patient</t>
  </si>
  <si>
    <t xml:space="preserve">The SMS Client MUST ensure that a Care Professional can only access a patient’s SCR,  in the context of the current care episode, the Care Professional has a legitimate reason to access the patient’s SCR. 
In other words, the equivalent of an legitimate relationship MUST exist between the Care Professional and the selected patient, before the SMS Client can allow access to the patient’s SCR. 
</t>
  </si>
  <si>
    <t>Also in SCR - Spine Mini Service Client Requirements MSCA-SCR-04</t>
  </si>
  <si>
    <t>V&amp;M - General</t>
  </si>
  <si>
    <t>MSCA - VM01</t>
  </si>
  <si>
    <t>Where the Client is using Spine compliant smartcards and RBAC to view V&amp;M status data:</t>
  </si>
  <si>
    <t>The connecting system MUST use Spine RBAC to determine whether the user is allowed to access Visitors and Migrants data (ROLE B0264)</t>
  </si>
  <si>
    <t>MSCA-VM02</t>
  </si>
  <si>
    <t>The connecting system MUST use Spine RBAC to determine whether the user is allowed to access Visitors and Migrants data:</t>
  </si>
  <si>
    <t>Where the connecting system connects to the Visitors and Migrants Service and does not use Spine RBAC, then access to the Migrants and Visitors Service MUST be controlled by local system access controls mapped to the relevant activity code</t>
  </si>
  <si>
    <t>MSCA-VM03</t>
  </si>
  <si>
    <t>The  Client MUST be able to automatically query V&amp;M status once patients' demographics have been checked:</t>
  </si>
  <si>
    <t>The process to query the Visitors and Migrants service MUST be done automatically once the patient’s demographics have been checked and their NHS number confirmed. As such, there will be minimal impact on the user.</t>
  </si>
  <si>
    <t>MSCA-VM04</t>
  </si>
  <si>
    <t>The Client Application MUST be able to display the V&amp;M data set to the user:</t>
  </si>
  <si>
    <t>The returned information MUST be displayed within the correct patient's record ensuring that there can be no confusion as to which patient the V&amp;M data is associated. It MUST be presented in such a way that it cannot be missed or misinterpreted by a use</t>
  </si>
  <si>
    <t>MSCA-VM05</t>
  </si>
  <si>
    <t>The Client Application MUST display the NHS Number correctly:</t>
  </si>
  <si>
    <t xml:space="preserve">The Client Application MUST display and print the NHS number in 3-3-4 format on all screens and printed material, e.g. 123 456 7890
Bar-coded NHS numbers MUST be in the Information Standards Board ISB/0061-00/2004 format
</t>
  </si>
  <si>
    <t>MSCA-VM06</t>
  </si>
  <si>
    <t>The Client Application MUST display dates in standard format:</t>
  </si>
  <si>
    <t>The presentation of any date &amp; times associated with V&amp;M information MUST be in a standardised format, e.g. DD/MM/YYYY and HH/MM/SS.</t>
  </si>
  <si>
    <t>MSCA-VM07</t>
  </si>
  <si>
    <t>The Client Application SHOULD enable the local user to view V&amp;M data in agreement of what has been decided upon locally:</t>
  </si>
  <si>
    <t xml:space="preserve">The client MUST be able to display the V&amp;M dataset items within the correct patient's local record ensuring that there can be no confusion as to which patient the V&amp;M information is associated.
• The Client MUST ensure that on receipt of a V&amp;M Query Response message, the end user is displayed with the human readable form of the following;
o V&amp;M Basic Chargeable status [Y, N, unset]
o V&amp;M Category Chargeable status [A-F, decision pending]
o The latest date that the source information was updated
</t>
  </si>
  <si>
    <t>MSCA-VM08</t>
  </si>
  <si>
    <t>The Client Application SHOULD notify the user of any queries that were unsuccessful in agreement of what has been decided upon locally:</t>
  </si>
  <si>
    <t>If an error is encountered whilst querying the client MUST notify the user that the query was unsuccessful.</t>
  </si>
  <si>
    <t>MSCA-VM09</t>
  </si>
  <si>
    <t>The Client Application MUST include the following when submitting an V&amp;M Query message to Spine:</t>
  </si>
  <si>
    <t xml:space="preserve">• The patient to whom the query applies (NHS number) 
• That it is a V&amp;M query
• Who sent the request ( either a LocalID or A SDS user ID and SDS User Role Profile ID if the client is Smartcard enabled
• When the V&amp;M query was sent (event date/ time of the query submission)
• Where the V&amp;M query was requested from, requesting ASID.
• Organisation Code
• Practitioner ID
</t>
  </si>
  <si>
    <t>MSCA-VM10</t>
  </si>
  <si>
    <t>The Client Application SHOULD have an easy-to-use User Interface, which encourages best-practice usage of V&amp;M data:</t>
  </si>
  <si>
    <t xml:space="preserve">Factors to consider include:
• Minimal keystrokes needed, tab between fields possible etc
• Uses a consistent set of search criteria 
• Provides client-side validation to catch obvious input errors immediately
</t>
  </si>
  <si>
    <t>MSCA-VM11</t>
  </si>
  <si>
    <t>The Mini Service Client application MUST undertake a Visitors and Migrants query at the defined significant events:</t>
  </si>
  <si>
    <t xml:space="preserve">• At the beginning of any episode of care (where the patient can be identified and their NHS number can be verified) 
• Prior to inpatient discharge
</t>
  </si>
  <si>
    <t>MSCA-VM12</t>
  </si>
  <si>
    <t>The Client system MUST use a verified NHS number as the unique identifier to request V&amp;M information from Spine:</t>
  </si>
  <si>
    <t xml:space="preserve">The NHS number will be used as the main identifier for each request where V&amp;M information is to be traced from the service. It will be necessary for NHS systems to provide a verified NHS number when tracing V&amp;M information. 
N.B. Verification of NHS numbers must be against the data held by the NHS National demographic service but the requirement does not dictate how the service is used e.g. it could be via a call to PDS or via the batch tracing service.
</t>
  </si>
  <si>
    <t>MSCA-VM13</t>
  </si>
  <si>
    <t>The Client System MUST keep an audit of all queries submitted to and responses received from Spine for V&amp;M queries:</t>
  </si>
  <si>
    <t>The Client System MUST keep an audit of all queries submitted to and responses received from Spine for V&amp;M queries. This requirement is necessary to satisfy any Subject Access Requests (SARs) received by the user organisation.</t>
  </si>
  <si>
    <t>Where the Mini Service Client is using Spine compliant smartcards the user MUST have the appropriate RBAC enabled to view the FGM Risk Indicator</t>
  </si>
  <si>
    <t xml:space="preserve">The NHS system MUST use national RBAC to determine whether the user is allowed to access FGM RI client. 
N.B. The activity code to view the FGM RIS service is: B0370 "View Summary Health Records”.  
</t>
  </si>
  <si>
    <t xml:space="preserve">Where the Mini Service Client is NOT using  Spine compliant smartcards and RBAC to view FGM Risk Indicator the local system MUST map local access to the RBAC rights to view the FGM Risk Indicator </t>
  </si>
  <si>
    <t xml:space="preserve">Where the NHS system connects to the FGM RIS Service via a Spine Mini Services Provider (SMSP) and does not use national  RBAC, then access to the FGM RIS Service must be controlled by local system access controls mapped to the RBAC activity code B0370 “View Summary Health Records”. </t>
  </si>
  <si>
    <t xml:space="preserve">The NHS system MUST be able to determine that the patient is not Male. </t>
  </si>
  <si>
    <t>The FGM RIS Query message MUST NOT contain an NHS number pertaining to a male.</t>
  </si>
  <si>
    <t>The SMS Client MUST be able to automatically query the FGM RIS once a patient demographics have been checked</t>
  </si>
  <si>
    <t xml:space="preserve">The process to query the FGM RIS service MUST be done systematically once the patient’s demographics have been checked and their NHS number confirmed, without the need for the user to launch a separate query, ensuring there is minimal impact on the user. 
</t>
  </si>
  <si>
    <t xml:space="preserve">The Mini Service Client application MUST undertake a FGM RIS query at the defined significant events, where a user has the appropriate access rights </t>
  </si>
  <si>
    <t>The NHS local system MUST undertake a FGM RIS Query for patients satisfying the above criteria, at the following ‘Significant Events’ :  
• At the beginning of any episode of unscheduled care (where the patient can be identified and their NHS number can be verified) 
• At all clinical appointments including outpatient
• Prior to inpatient admission and discharge.</t>
  </si>
  <si>
    <t>The Client Application SHOULD have an easy-to-use User Interface, which encourages best-practice usage of FGM Risk Indicator</t>
  </si>
  <si>
    <t xml:space="preserve">The NHS number will be used as the main identifier for each female under 18 years of age where FGM RI information is to be traced from the service. It will be necessary for NHS systems to provide a verified NHS number when tracing FGM RI information. 
N.B. Verification of NHS numbers must be against the data held by the NHS National demographic service but the requirement does not dictate how the service is used e.g. it could be via a call to PDS or via the batch tracing service.
</t>
  </si>
  <si>
    <t xml:space="preserve">Audit Requirements </t>
  </si>
  <si>
    <t>The Mini Service Client  MUST keep an audit of all queries submitted to and responses received from FGM RIS via the SMSP. This requirement is necessary to satisfy any Subject Access Requests (SARs) received by the user organisation.</t>
  </si>
  <si>
    <t>The NHS number will be used as the main identifier for each child where CPP/ LAC information is to be traced from the service. It will be necessary for NHS systems to provide a verified NHS number when tracing CPP/ LAC information. 
N.B. Verification of NHS numbers must be against the data held by the NHS National demographic service but the requirement does not dictate how the service is used e.g. it could be via a call to PDS or via the batch tracing service.</t>
  </si>
  <si>
    <t xml:space="preserve">If an integrated solution to view CPP/ LAC has been decided upon locally the NHS system MUST be able to send a CP-IS NHS Query message automatically and without any additional input by the NHS healthcare worker, to trace CPP/ LAC information from within the CP-IS service, once a verified NHS number has been identified locally. 
</t>
  </si>
  <si>
    <t xml:space="preserve">Unscheduled care settings include:
• Accident and Emergency 
• Urgent care in general practices 
• GP Out of hours care 
• Minor injuries units 
• Walk in centres 
• Ambulances Services (inc. Isle of Wight PCT) 
• Direct ward admittance 
• Maternity
</t>
  </si>
  <si>
    <t>•  event date/ time of the query submission 
• the job role profile and name of the NHS healthcare worker 
• the NHS organisation code, and name, from where the query came from  
Note: where the job role &amp; profile of the health worker cannot be determined (e.g. because the query is generated as part of an automated work flow), the Mini service provider may substitute a nominated health care workers details for these attributes.</t>
  </si>
  <si>
    <t xml:space="preserve">It is strongly recommended however;
• That the date and time of when the CPP/ LAC information was traced SHOULD also be included, and;
• Where a current CPP/ LAC status is required, a new query to CP-IS SHOULD be undertaken to inform the user of the current view of the child's circumstances, and not rely on historic information as the child’s circumstances may have changed since the last query.
</t>
  </si>
  <si>
    <t xml:space="preserve">• The NHS client MUST be able to display the CPP/ LAC dataset items within the correct patient's local record ensuring that there can be no confusion as to which patient the CPP/ LAC information is associated.
• The NHS client SHOULD only display positive traces of CP-IS to the NHS healthcare worker, displaying the CPP/ LAC information. Where there is no CPP/ LAC information this SHOULD not be displayed to the NHS healthcare worker. Whilst it is recommended that negative CP-IS responses (i.e. no match is found) are not displayed to end users, this will require local definition as to the preference.
• If an error is encountered while querying CP-IS the NHS client MUST notify the user that the query was unsuccessful.
• The NHS client MUST ensure that on receipt of a CP-IS NHS Query Response message, the end user is displayed with the human readable form of the following;
o The name of the Local Authority that initially provided the CPP/ LAC information to CP-IS;  and as part of the access event information;
o The NHS organisation(s) where CP-IS had been previously been accessed from (where/ if this is applicable).
o The name of the NHS healthcare worker who has previously accessed CP-IS (where/ if this is applicable).
</t>
  </si>
  <si>
    <t xml:space="preserve">Healthcare workers &amp; organisation names MUST be displayed (as opposed to healthcare worker system ID’s &amp; organisation codes).
</t>
  </si>
  <si>
    <t xml:space="preserve">The presentation of any date &amp; times associated with CPP/ LAC information MUST be in a standardised format, e.g. DD/MM/YYYY and HH/MM/SS.
</t>
  </si>
  <si>
    <t xml:space="preserve">How the CPP/ LAC information will be displayed to the end user will need to be locally determined, but this MUST include the CP-IS dataset items which are defined in the business requirements document (see item one in the reference table), with only the following exceptions from the dataset, not required for inclusion;
• Local Authority Child Identifier number (only used in return responses for the children's social care system)
• Delete Dates (although they can be assigned to a CP-IS record, the actual delete information will not be displayed to the end user
• Child's Given Name and Family Name (these are only used by the children's social care system and CP-IS to verify the child's NHS Number, it will not be stored for retrieval or display
• Child's Date of Birth (this will only be used by the children's social care system and CP-IS to verify the child's NHS Number, it will not be stored for retrieval or display
</t>
  </si>
  <si>
    <t xml:space="preserve">Where a system does not use Spine based RBAC controls, access to the client MUST be controlled by local role based access mechanisms. </t>
  </si>
  <si>
    <t>On receipt of the NHS number, the NHS system MUST be able to determine that the patient is a child, in order to trigger a query of CP-IS, using the verified NHS number. 
N.B. A child for the purpose of this implementation is defined as any patient who is under the age of 18. Also note the requirements in MSCA-CPIS-02 above where queries can be made against a mother’s NHS number.</t>
  </si>
  <si>
    <t>The NHS system MUST only allow those persons with the following Job Role Codes to query CP-IS service using the mother's NHS Number and it will therefore only be those job role codes that will be able to view CPP/ LAC information for unborn babies, outlining the CPP Start Date and End Date (Expected Delivery Date);
•  R0640: Midwife Consultant
•  R0650: Midwife Specialist Practitioner
•  R0660: Midwife Manager
•  R0670: Midwife – Sister/ Charge Nurse
•  R0680: Midwife</t>
  </si>
  <si>
    <t>N.B. The activity code to view the CP-IS service will be B0107 View Child Protection Plan information. Additional requirements for queries using the NHS number of a mother with unborn children are detailed in MSCA-CPIS-02.</t>
  </si>
  <si>
    <t>Please select</t>
  </si>
  <si>
    <t>Acute Trust</t>
  </si>
  <si>
    <t>Ambulance Trust</t>
  </si>
  <si>
    <t>Any Qualified Provider - Clinical Services</t>
  </si>
  <si>
    <t>Any Qualified Provider - Non Clinical Services</t>
  </si>
  <si>
    <t>Commercial Third Party</t>
  </si>
  <si>
    <t>Commissioning Support Unit</t>
  </si>
  <si>
    <t>Community Health Provider</t>
  </si>
  <si>
    <t>Community Pharmacy/DAC</t>
  </si>
  <si>
    <t>Data Service for Commissioners</t>
  </si>
  <si>
    <t>Dental Practice</t>
  </si>
  <si>
    <t>Eye Care Service</t>
  </si>
  <si>
    <t>General Practice</t>
  </si>
  <si>
    <t>Hosted Secondary Use Team/Project</t>
  </si>
  <si>
    <t>Mental Health Trust</t>
  </si>
  <si>
    <t>NHS Business Partner/ITC/ALB</t>
  </si>
  <si>
    <t>NHS Business Services Authority</t>
  </si>
  <si>
    <t>NHS England</t>
  </si>
  <si>
    <t>Prison Health</t>
  </si>
  <si>
    <t>Public Health England</t>
  </si>
  <si>
    <t>Secondary Use Organisation</t>
  </si>
  <si>
    <t>Voluntary Sector Organisation</t>
  </si>
  <si>
    <t>The score quoted below should be using the latest IGT version - an IGT assessment must be completed and published annually</t>
  </si>
  <si>
    <r>
      <t xml:space="preserve">Organisation Type </t>
    </r>
    <r>
      <rPr>
        <sz val="10"/>
        <rFont val="Arial"/>
        <family val="2"/>
      </rPr>
      <t>(if different from IGT Organisation Type)</t>
    </r>
  </si>
  <si>
    <t>Start date</t>
  </si>
  <si>
    <t>Select best match from list</t>
  </si>
  <si>
    <t>The SAC monitors and confirms the interfaces with:
NHS Digital Release and Deployment Management
NHS Digital Change and Release Management
NHS Digital Incident Management 
Deliverables to be considered and acknowledged:
SSD Service Discovery Form
Supplier Maintenance Release Assurance Procedure 
National Service Desk Incident Management Handling Process Flow
Responsibilities:
The SMS Provider is responsible for informing the SMS Client and deploying organisation of the incident and change flow and service desk procedures.
Guidance:
Any changes to the expected incident and change flow or service desk reporting and responsibilities requires notification to NHS Digital.</t>
  </si>
  <si>
    <t xml:space="preserve">Contact with the NHS Digital SCR Programme must take place to ensure appropriate understanding of the SCR prior to go-live
Prior and post go-live with SCR access, there must be appropriate level of SCR awareness and training within the deploying organisation. This training should  encompass how to access and interpret Summary Care Records. Note, the NHS Digital SCR Programme can provide training materials on request.
</t>
  </si>
  <si>
    <t>Contact with the NHS Digital SCR Programme must take place to ensure appropriate Privacy officer  function and associated training is in place prior to go-live with access to Summary Care Records
A Privacy Officer function MUST be in place post go-live.</t>
  </si>
  <si>
    <t>Captures Client Supplier information. Required for Phase 1A and 1B</t>
  </si>
  <si>
    <t>Captures Provider Supplier information. Required for Phase 1A and 1B</t>
  </si>
  <si>
    <t>Step 9f - SMS FGM Client Requirements</t>
  </si>
  <si>
    <t>FGM - General</t>
  </si>
  <si>
    <t>CS-051</t>
  </si>
  <si>
    <t xml:space="preserve">Q2 Is the System updating data held on the Spine?
Output: If the answer is ‘Yes’, further safety assurance may be required in accordance with SCCI0129 / 0160
</t>
  </si>
  <si>
    <t>Q1 Is your system a Medical Device or eligible to be a Medical Device? 
Output: If the answer is ‘No’ further safety assurance work may be required. Continue to Q2
If the answer is ‘Yes’ the system falls under the category of a medical device and guidance should be sought from the MHRA.</t>
  </si>
  <si>
    <t>Robert Marsh</t>
  </si>
  <si>
    <t>This document is based on the following documents:</t>
  </si>
  <si>
    <t>Title</t>
  </si>
  <si>
    <t>base1</t>
  </si>
  <si>
    <t>base2</t>
  </si>
  <si>
    <t>base3</t>
  </si>
  <si>
    <t>base4</t>
  </si>
  <si>
    <t>IF Spine Mini Service Common Client Requirements 1.0</t>
  </si>
  <si>
    <t>PDS - Spine Mini Service Client Requirements-v1.0</t>
  </si>
  <si>
    <t>IF Spine Mini Service Visitors and Migrants Query Interface Client Requirements  0.3</t>
  </si>
  <si>
    <t>IF Spine Mini Service FGM RIS  Client Requirements v2.0</t>
  </si>
  <si>
    <t>MSCA-FGMRISQ-01</t>
  </si>
  <si>
    <t>MSCA-FGMRISQ-02</t>
  </si>
  <si>
    <t>MSCA-FGMRISQ-03</t>
  </si>
  <si>
    <t>The Mini Service Client application MUST be able to determine that the patient is a person under 18 years old, in order to trigger a query of FGM RIS, using the verified NHS number</t>
  </si>
  <si>
    <t xml:space="preserve">The system MUST be able to determine that the patient is a person under 18 years old, in order to trigger a query of FGM Risk Indicator, using the verified NHS number. </t>
  </si>
  <si>
    <t>MSCA-FGMRISQ-04</t>
  </si>
  <si>
    <t>MSCA-FGMRISQ-05</t>
  </si>
  <si>
    <t>MSCA-FGMRISQ-06</t>
  </si>
  <si>
    <t>MSCA-FGMRISQ-07</t>
  </si>
  <si>
    <t xml:space="preserve">The Mini Service Client application MUST use the FGM RIS DMS 2 to develop the the FGM RIS Query Interaction. </t>
  </si>
  <si>
    <t xml:space="preserve">The FGM RIS Query Interaction is fully defined in the FGM RIS Domain Message Specification (DMS) V2. The FGM RIS DMS MUST be used to develop the FGM RIS query message. 
</t>
  </si>
  <si>
    <t>MSCA-FGMRISQ-08</t>
  </si>
  <si>
    <t xml:space="preserve">The Mini Services Client Application MUST include the following when submitting an FGM Risk Indicator NHS Query message to FGM RIS; </t>
  </si>
  <si>
    <t xml:space="preserve">• The patient to whom the query applies (NHS number) 
• That it is an FGM query 
• Who sent the request ( either a LocalID or A SDS user ID and SDS User Role Profile ID if the client is Smartcard enabled).
• When the FGM query was sent (event date/ time of the query submission) 
• Where the FGM query was requested from. 
</t>
  </si>
  <si>
    <t>MSCA-FGMRISQR-01</t>
  </si>
  <si>
    <t xml:space="preserve">The Mini Services Client Application MUST automatically alert the user that a patient has an FGM Risk Indicator on the FGM RIS </t>
  </si>
  <si>
    <t xml:space="preserve">Where a current FGM risk for a patient exists on FGM RIS, the applicable IT system MUST automatically alert the user to this.
</t>
  </si>
  <si>
    <t>MSCA-FGMRISQR-02</t>
  </si>
  <si>
    <t>The Mini Services Client Application MUST clearly  display the FGM RIS alert message the user.</t>
  </si>
  <si>
    <t xml:space="preserve">The format of the FGM alert message will be determined locally. It MUST be displayed within the correct patient's record ensuring that there can be no confusion as to which patient the FGM alert message is associated. It MUST be presented in such a way that it cannot be missed by a user. 
See guidance: Female Genital Mutilation Risk Indication System (FGM RIS) Requirements Specification Guidance v1.0 – provides guidance on what information should be displayed to the user.
</t>
  </si>
  <si>
    <t>MSCA-FGMRISQR-03</t>
  </si>
  <si>
    <t>The Mini Services Client Application MUST Not display a response that indicates the patient is not at risk or where an error is returned in the FGM RIS Query response</t>
  </si>
  <si>
    <t>If the FGM RIS response Interaction indicates that no risk exists for the patient, or where an error is returned, there MUST NOT be a message displayed to the user.</t>
  </si>
  <si>
    <t>MSCA-FGMRISQR-04</t>
  </si>
  <si>
    <t>The Mini Services Client Application MUST have a mechanisim for for reporting the error to appropriate staff (e.g. The Information Technology department), where an error is returned in the FGM RIS Query response</t>
  </si>
  <si>
    <t>If the FGM RIS response Interaction returns an error, there MUST be a mechanism for reporting the error to appropriate staff (e.g. The Information Technology department).</t>
  </si>
  <si>
    <t>MSCA-FGMRISQR-05</t>
  </si>
  <si>
    <t xml:space="preserve">The Mini Service Client application MUST use the FGM RIS DMS 2 to develop the the FGM RIS Query Response Interaction. </t>
  </si>
  <si>
    <t xml:space="preserve">The FGM RIS Query Response Interaction is fully defined in the FGM RIS Domain Message Specification (DMS) 2. The FGM RIS DMS MUST be used to understand the information contained in the interaction in order to develop FGM RIS Interactions. </t>
  </si>
  <si>
    <t>MSCA-FGMRISQR-06</t>
  </si>
  <si>
    <t>The Mini Services Client Application MUST display the returned FGM Risk information to the user</t>
  </si>
  <si>
    <t xml:space="preserve">The Mini service client MUST ensure that on receipt of a FGM RIS Query Response message, the end user is displayed with the human readable form of the following;
o That and FGM Risk exists for the patient
o The date the risk assessment was undertaken
o The date/time the response was sent returned from Spine
</t>
  </si>
  <si>
    <t>MSCA-FGMRISQR-07</t>
  </si>
  <si>
    <t>The Mini Services Client Application MUST enable the FGM RIS information to be available to the user throughout the patient encounter</t>
  </si>
  <si>
    <t>The FGM Risk Indicator MUST be available to users with the appropriate access through out the patient encounter.</t>
  </si>
  <si>
    <t>MSCA-FGMRISQR-08</t>
  </si>
  <si>
    <t>The Mini Services Client Application MAY cache the FGM RIS information for a patient the maximum of 24hrs.</t>
  </si>
  <si>
    <t>The local system may cache a patients FGM RIS information for a maximum of 24hrs.</t>
  </si>
  <si>
    <t>May</t>
  </si>
  <si>
    <t xml:space="preserve">MSCA-FGMRISQR-09 </t>
  </si>
  <si>
    <t>The Mini Services Client Application MUST NOT permanently store a patients FGM RIS information.</t>
  </si>
  <si>
    <t xml:space="preserve">The local system MUST NOT permanently store a patients FGM RIS information 
</t>
  </si>
  <si>
    <t>MSCA-FGMRISG-01</t>
  </si>
  <si>
    <t>MSCA-FGMRISG-02</t>
  </si>
  <si>
    <t>The presentation of any date &amp; times associated with FGM RIS information MUST be in a standardised format, i.e. D/MM/YYYY and HH/MM/SS.</t>
  </si>
  <si>
    <t>MSCA-FGMRISG-03</t>
  </si>
  <si>
    <t>MSCA-FGMRISDQ-01</t>
  </si>
  <si>
    <t>The Mini Services Client system MUST use a verified NHS number as the unique identifier to request FGM Risk Indicator information from FGM RIS</t>
  </si>
  <si>
    <t>MSCA-FGMRISA-01</t>
  </si>
  <si>
    <t>TEMPLATE Target Operating Model - Spine Mini Service com</t>
  </si>
  <si>
    <t>Senior Project Manager Demographics - IG and Comms</t>
  </si>
  <si>
    <t>Senior Service Manager, National Service Management, Operations and Assurance Services</t>
  </si>
  <si>
    <t>Commercial Provider Spine Mini Services - Target Operating Model (TOM) Self-Evaluation Checklist</t>
  </si>
  <si>
    <t>The Interoperability Toolkit conformance Team is responsible for assuring the supplier SMS Provider development.</t>
  </si>
  <si>
    <t>CP-IS</t>
  </si>
  <si>
    <t>SCR</t>
  </si>
  <si>
    <t>V&amp;M</t>
  </si>
  <si>
    <t>FGM RIS</t>
  </si>
  <si>
    <t>PROVIDER</t>
  </si>
  <si>
    <t>CLIENT</t>
  </si>
  <si>
    <t>Pease note: the self-evaluation must take into consideration the components shown with the highlighted 'Evaluation Boundary'. The boundary is of particular importance with respect to the clinical safety assessment performed by the End User Organisation (ISB0160).</t>
  </si>
  <si>
    <t>Service Manager – Service Management</t>
  </si>
  <si>
    <t>Gemma Lofthouse</t>
  </si>
  <si>
    <t>Author</t>
  </si>
  <si>
    <t>NS</t>
  </si>
  <si>
    <t>New document for Commercial Spine mini services
based on  - TEMPLATE Target Operating Model - Spine Mini Service  v1.2.created for Spine hosted PDS provider and Target Operating Model - Spine Mini Services - Self-Evaluation Checklist com v0.9</t>
  </si>
  <si>
    <r>
      <rPr>
        <b/>
        <sz val="14"/>
        <rFont val="Calibri"/>
        <family val="2"/>
      </rPr>
      <t>NHS Digital (NIC) Reference (if available)</t>
    </r>
    <r>
      <rPr>
        <sz val="14"/>
        <rFont val="Calibri"/>
        <family val="2"/>
      </rPr>
      <t xml:space="preserve">
If </t>
    </r>
    <r>
      <rPr>
        <u val="single"/>
        <sz val="14"/>
        <rFont val="Calibri"/>
        <family val="2"/>
      </rPr>
      <t>not</t>
    </r>
    <r>
      <rPr>
        <sz val="14"/>
        <rFont val="Calibri"/>
        <family val="2"/>
      </rPr>
      <t xml:space="preserve"> populated, please insert the NIC Reference provided by NHS Digital Contact Centre</t>
    </r>
  </si>
  <si>
    <t>0.2</t>
  </si>
  <si>
    <t>addition of extra reviewers and approver</t>
  </si>
  <si>
    <t>Debbie Chinn</t>
  </si>
  <si>
    <t xml:space="preserve">Business and Operational Delivery Director </t>
  </si>
  <si>
    <t>Nicholas Apperley</t>
  </si>
  <si>
    <r>
      <rPr>
        <sz val="11"/>
        <rFont val="Calibri"/>
        <family val="2"/>
      </rPr>
      <t>Demographics Technical Architect</t>
    </r>
  </si>
  <si>
    <t>Andy Dickinson</t>
  </si>
  <si>
    <t>Information Governance Subject Matter Expert</t>
  </si>
  <si>
    <t>Matt Wyatt</t>
  </si>
  <si>
    <t>Security Subject Matter Expert</t>
  </si>
  <si>
    <t>Mike Anderson</t>
  </si>
  <si>
    <t>Professional Services - Safety Engineer</t>
  </si>
  <si>
    <t>Service Management Lead</t>
  </si>
  <si>
    <t>Gina Jacobs</t>
  </si>
  <si>
    <t>James Ricketts</t>
  </si>
  <si>
    <t>Poonam Sian</t>
  </si>
  <si>
    <t>Steve Dowthwaite</t>
  </si>
  <si>
    <t xml:space="preserve">(CP-IS) Senior Project Manager </t>
  </si>
  <si>
    <t xml:space="preserve">(SCR) Senior Business Analyst </t>
  </si>
  <si>
    <t xml:space="preserve">(OVM) Programme Manager </t>
  </si>
  <si>
    <t xml:space="preserve">(FGM RIS) Senior Project Manager </t>
  </si>
  <si>
    <t>Commercial Spine Mini Service Provider – Target Operating Model (TOM) Self-Evaluation Checklist</t>
  </si>
  <si>
    <t>See SCR contact on contacts log</t>
  </si>
  <si>
    <t>Dave Pool</t>
  </si>
  <si>
    <t xml:space="preserve">Assurance Manager </t>
  </si>
  <si>
    <t>Q5.1 As the client and where a Hazard log is provided have you:
a) reviewed the Hazard log?
b) implemented appropriate local mitigations?
c) transferred the Hazards/Mitigations into the local business processes and accepted ownership of  residual risk(s)?</t>
  </si>
  <si>
    <t>Responsible for reviewing the relevant sections of the TOM for completion
Responsible for ensuring guidance is provided to the Client Supplier and End User Organisation for Target Operating Model completion
Provides approval for the Personal Demographics Service Data Access Request (through Usage and Settings approval)
Provides statement if technical conformance has been achieved</t>
  </si>
  <si>
    <t>No technical conformance mandated for this Client</t>
  </si>
  <si>
    <t>CP-IS Nominated person</t>
  </si>
  <si>
    <t>Summary Care Record Lead</t>
  </si>
  <si>
    <t>Applicable only for SCR Mini Service - The nominated contact for Summary Care Record (SCR) access - post implementation</t>
  </si>
  <si>
    <t>Privacy Officer (Summary Care Record)</t>
  </si>
  <si>
    <t>Applicable only for SCR Mini Service - The individual responsible for investigation and managing alerts generated by accessing SCRs</t>
  </si>
  <si>
    <t>Applicable only for CP-IS Mini Service - The nominated person assigned to be the query author where the query is instigated by a system rather than a user, e.g. the safeguarding lead for the organisation</t>
  </si>
  <si>
    <t>The Clinical Safety Officer responsible for signoff of Clinical Safety related risks as defined by SCCI0160 Standard, mandated by NHS England (Note: May be multiple individuals if several organisations are involved) (not mandated for CP-IS)</t>
  </si>
  <si>
    <t>Is this product being assessed for technical conformance</t>
  </si>
  <si>
    <t>If the product is already deployed further technical assessment of this product is not required</t>
  </si>
  <si>
    <t>If the product is already deployed further technical assessment of this product is not required (not mandated for PDS and CP-IS)</t>
  </si>
  <si>
    <t>Step 6 - Architecture</t>
  </si>
  <si>
    <t>Step 7- Information Governance</t>
  </si>
  <si>
    <t>Step 8 - Clinical Safety</t>
  </si>
  <si>
    <t>Tab 9 - Service Readiness</t>
  </si>
  <si>
    <t>Step 10a - SMS Generic Client Requirements</t>
  </si>
  <si>
    <t>Step 10b - SMS PDS Client Requirements</t>
  </si>
  <si>
    <t>Step 10c - SMS CP-IS Client Requirements</t>
  </si>
  <si>
    <t>Step 10c - SMS SCR Client Requirements</t>
  </si>
  <si>
    <t>Step 10e - SMS V&amp;M Client Requirements</t>
  </si>
  <si>
    <t>SCR Query</t>
  </si>
  <si>
    <t>SCR data is queried under the control of the receiving system</t>
  </si>
  <si>
    <r>
      <t>Are the guidelines for network access controls met?</t>
    </r>
    <r>
      <rPr>
        <i/>
        <sz val="10"/>
        <rFont val="Arial"/>
        <family val="2"/>
      </rPr>
      <t xml:space="preserve">
See (HSCN connection required) https://nww.carecertisp.digital.nhs.uk/display/CC/NHS+Digital+Good+Practice+Guides
'Access Control Lists'/'Firewall Technologies'/'LAN Security'</t>
    </r>
  </si>
  <si>
    <t>Lynn Marsh</t>
  </si>
  <si>
    <t>Clinical data  data is transmitted across organisational (e.g. Trust) boundaries</t>
  </si>
  <si>
    <t>0.3</t>
  </si>
  <si>
    <t>Full legal name required.</t>
  </si>
  <si>
    <t>Police Force</t>
  </si>
  <si>
    <t>Organisation and address.
Definition of a Data Controller can be found https://ico.org.uk/for-organisations/guide-to-data-protection/key-definitions/</t>
  </si>
  <si>
    <t>Organisation and address.
Definition of a Data Processor can be found https://ico.org.uk/for-organisations/guide-to-data-protection/key-definitions/</t>
  </si>
  <si>
    <t>Also known as a Privacy Notice (PN); please provide a web link to your organisation's PN.
Must be fully compliant with the guidance of  https://ico.org.uk/media/for-organisations/guide-to-data-protection/privacy-notices-transparency-and-control-1-0.pdf and Independent Group Advising on the Release of Data (IGARD).  Further information about the IGARD is available here http://content.digital.nhs.uk/IGARD.
PNs are scored using this spreadsheet ...</t>
  </si>
  <si>
    <t>If there is a current DSFC with NHS Digital (was HSCIC), insert the reference in column D.
If in doubt contact demographics@nhs.net.</t>
  </si>
  <si>
    <t>There can be one or more DSAs under an overarching DSFC.  Each DSA is specific to a purpose for accessing the PDS, and the associated specific legal basis for NHS Digital releasing the PDS data.
If there is/are existing DSA/s, provide a brief summary of the purpose in the "Response" box.
If in doubt contact demographics@nhs.net.</t>
  </si>
  <si>
    <t>Where data is shared locally between organisations, and local DSAs are in place, provide a brief summary of purposes specified in the DSAs.  These may be called Information Sharing Agreements.</t>
  </si>
  <si>
    <t>If appropriate, list the key data items already used.</t>
  </si>
  <si>
    <t>If appropriate, list the key data items requested.</t>
  </si>
  <si>
    <t>Summary information.  This should be an abstract of the details in this section.</t>
  </si>
  <si>
    <t>Describing the player organisations, the data flows between them and the underlying technical architecture.  Embed a PDF of a PowerPoint or Visio diagram.  Provide explanatory text to provide a complete understanding of the proposal.</t>
  </si>
  <si>
    <t>Overview of Use Cases, with reference to the Context Diagram.
"Use Case" means a description of each business process 'box', indicating the users in each case.</t>
  </si>
  <si>
    <t>With reference to the Technical Architecture - ie, the system processes relating to each business process.</t>
  </si>
  <si>
    <t>Approximate numbers.</t>
  </si>
  <si>
    <t>Or - in Response box - "Not yet known", or "As soon as possible".</t>
  </si>
  <si>
    <t>All public bodies must act on the basis of their statutory functions.  List the statutory functions that are relevant to the request.</t>
  </si>
  <si>
    <t>If known at this stage.  NHS Digital will confirm the legal basis.</t>
  </si>
  <si>
    <t>For using the data supplied by NHS Digital, if known at this stage.</t>
  </si>
  <si>
    <t>Spine Partial</t>
  </si>
  <si>
    <t>SMSP ONLY</t>
  </si>
  <si>
    <t>Spine Mini Services Provider ONLY</t>
  </si>
  <si>
    <t>SMSP &amp; SCRa</t>
  </si>
  <si>
    <t>Plus back office SCRa use with smartcards</t>
  </si>
  <si>
    <t>SCRa ONLY</t>
  </si>
  <si>
    <t>Summary Care Record Application ONLY</t>
  </si>
  <si>
    <t>DBS ONLY</t>
  </si>
  <si>
    <t>Demographics Batch Service ONLY</t>
  </si>
  <si>
    <t>DBS &amp; SCRa</t>
  </si>
  <si>
    <t>DBSB ONLY</t>
  </si>
  <si>
    <t>Demographics Batch Service Bureau Service ONLY</t>
  </si>
  <si>
    <t>DBSB &amp; SCRa</t>
  </si>
  <si>
    <t>Not Applicable - no current PDS access</t>
  </si>
  <si>
    <r>
      <t xml:space="preserve">Is an accurate time source in place?
</t>
    </r>
    <r>
      <rPr>
        <i/>
        <sz val="10"/>
        <rFont val="Arial"/>
        <family val="2"/>
      </rPr>
      <t>Date and time between systems (e.g. for use in audit logs) should be synchronised within 250 milliseconds of the Transition Network (formerly N3) Time Servers</t>
    </r>
  </si>
  <si>
    <t>Client HSCN assurance process Compliance</t>
  </si>
  <si>
    <r>
      <t xml:space="preserve">Details of the HSCN assurance process compliance status 
</t>
    </r>
    <r>
      <rPr>
        <i/>
        <sz val="10"/>
        <color indexed="9"/>
        <rFont val="Arial"/>
        <family val="2"/>
      </rPr>
      <t>(for information see  - https://digital.nhs.uk/health-social-care-network/new-to-hscn/connecting-to-HSCN#The HSCN Connection Agreement</t>
    </r>
    <r>
      <rPr>
        <sz val="10"/>
        <color indexed="9"/>
        <rFont val="Arial"/>
        <family val="2"/>
      </rPr>
      <t xml:space="preserve">/ </t>
    </r>
    <r>
      <rPr>
        <i/>
        <sz val="10"/>
        <color indexed="9"/>
        <rFont val="Arial"/>
        <family val="2"/>
      </rPr>
      <t>)</t>
    </r>
  </si>
  <si>
    <t>Provider HSCN assurance process Compliance</t>
  </si>
  <si>
    <r>
      <t xml:space="preserve">Details of the HSCN assurance process compliance status 
</t>
    </r>
    <r>
      <rPr>
        <i/>
        <sz val="10"/>
        <rFont val="Arial"/>
        <family val="2"/>
      </rPr>
      <t>(for information see  - https://digital.nhs.uk/health-social-care-network/new-to-hscn/connecting-to-HSCN#The HSCN Connection Agreement</t>
    </r>
    <r>
      <rPr>
        <sz val="10"/>
        <rFont val="Arial"/>
        <family val="2"/>
      </rPr>
      <t xml:space="preserve">/ </t>
    </r>
    <r>
      <rPr>
        <i/>
        <sz val="10"/>
        <rFont val="Arial"/>
        <family val="2"/>
      </rPr>
      <t>)</t>
    </r>
  </si>
  <si>
    <t>End User HSCN assurance process Compliance</t>
  </si>
  <si>
    <r>
      <t xml:space="preserve">Details of the HSCN assurance process compliance status 
</t>
    </r>
    <r>
      <rPr>
        <i/>
        <sz val="10"/>
        <color indexed="9"/>
        <rFont val="Arial"/>
        <family val="2"/>
      </rPr>
      <t>(for information see  - https://digital.nhs.uk/health-social-care-network/new-to-hscn/connecting-to-HSCN#The HSCN Connection Agreement</t>
    </r>
    <r>
      <rPr>
        <sz val="10"/>
        <color indexed="9"/>
        <rFont val="Arial"/>
        <family val="2"/>
      </rPr>
      <t xml:space="preserve">/ </t>
    </r>
    <r>
      <rPr>
        <i/>
        <sz val="10"/>
        <color indexed="9"/>
        <rFont val="Arial"/>
        <family val="2"/>
      </rPr>
      <t>)</t>
    </r>
  </si>
  <si>
    <t>Date started HSCN</t>
  </si>
  <si>
    <t>Start Date</t>
  </si>
  <si>
    <t>HSCN assurance process Status - N3/HSCN connections</t>
  </si>
  <si>
    <t>tab7 - correct cells D52,55. tab3 - Changes to guidance. Tab 7 -remove “NASP” and “National Network Time Servers” in favour of "Transition Network". General - remove all references to IGSoC replace with HSCN assurance</t>
  </si>
  <si>
    <t>Future Development</t>
  </si>
  <si>
    <t>FD-01</t>
  </si>
  <si>
    <t>The Provider Supplier understands that they are responsible for informing NHS Digital of any changes to the Provider system.</t>
  </si>
  <si>
    <t>The Provider Supplier must inform NHS Digital of any changes to the Provider system. NHS Digital will assess the changes and may ask for evidence to be supplied if this is required to assure the changes. This may result in the formal Request For Change process being triggered.</t>
  </si>
  <si>
    <t>CPIS-FD-01</t>
  </si>
  <si>
    <t>CP-IS Future Development</t>
  </si>
  <si>
    <t>The Client Supplier understands that they are responsible for informing NHS Digital of any changes to the Client system.</t>
  </si>
  <si>
    <t>The Client Supplier must inform NHS Digital of any changes to the Client system. NHS Digital will assess the changes and may ask for evidence to be supplied if this is required to assure the changes.</t>
  </si>
  <si>
    <t>SCR Future Development</t>
  </si>
  <si>
    <t>SCR-FD-01</t>
  </si>
  <si>
    <t>FGMRIS Future Development</t>
  </si>
  <si>
    <t>FGMRIS-FD-01</t>
  </si>
  <si>
    <t>0.4</t>
  </si>
  <si>
    <t>tab5 - add requirement FD-01</t>
  </si>
  <si>
    <t>1.0</t>
  </si>
  <si>
    <t>change to version 1 and update cover details</t>
  </si>
  <si>
    <t>1.1</t>
  </si>
  <si>
    <t>Draft</t>
  </si>
  <si>
    <t>update tab 10a to match base 1</t>
  </si>
  <si>
    <t xml:space="preserve">For individual domain-specific acceptable use policies, refer to relevant client TOM (Target Operating Model)  e.g.:
• PDS Client Requirements
• CP-IS Client Requirements
• FGM RIS Client Requirements
</t>
  </si>
  <si>
    <t>IGToolkit is additionally used to assess suitability of an organisation's use case for accessing National Systems data.</t>
  </si>
  <si>
    <t>The deploying organisation MUST put in place back-office data quality processes to handle any discrepancies identified whilst using Spine Mini Services.</t>
  </si>
  <si>
    <t xml:space="preserve">Spine Mini Services provide access to National Systems. This is likely to lead to discrepancies being discovered with local records. Back office data quality processes MUST be put in place to handle this, including:
• Process for front-line staff to notify back-office of a potential discrepancy 
• Back-office investigation process to decide what to do 
• Back-office process to request an update to National Systems where necessary 
</t>
  </si>
  <si>
    <t>The deploying organisation MUST consider the impact of rolling out Spine Mini Services on staff and job roles</t>
  </si>
  <si>
    <t xml:space="preserve">Typically the use of Spine Mini Services will increase the role of front-line staff in confirming that demographic details are entered correctly at the point of capture. 
Whilst this has many advantages, it is essential that any implications of this additional activity are considered, and any necessary training is provided. 
Piloting and a phased rollout would typically be used as part of this approach. 
</t>
  </si>
  <si>
    <t>The deploying organisation MUST put in place a process for handling Subject Access Requests</t>
  </si>
  <si>
    <t xml:space="preserve">This may be needed in order to follow up on audit enquiries about use of Spine data. 
Note that where the SMSP is hosted by an external supplier, then this may include organising back-to-back agreements with the supplier regarding audit enquiries.
</t>
  </si>
  <si>
    <t xml:space="preserve">The Mini Services Client Application MUST protect is functionality with RBAC controls sufficient to meet IG Requirements for a system accessing Spine data. This includes:
• Implementing role-based access control to authorise users’ access to the system’s functions and data.
• Restricting access to view audit trails
• Protecting RBAC configuration data
Note that the use of local RBAC is acceptable
</t>
  </si>
  <si>
    <t xml:space="preserve">Authentication MUST be based on a user identity which is then authenticated at least through the use of a separate password. 
• The use of two-factor authentication mechanisms (e.g. Smartcard) is encouraged but not mandated 
• Where passwords are used then password management processes and policy enforcement are essential. The guidance documentation referenced in the Trust Operating Model (“Password Policy for Non-Spine Connected Applications”) therefore applies. 
</t>
  </si>
  <si>
    <t>The Mini Services Client Application MUST display basic security context information to the user</t>
  </si>
  <si>
    <t xml:space="preserve">This includes:
• Computer misuse warning on start-up
• Confirmation of the logged on user’s current role and organisation
</t>
  </si>
  <si>
    <t>The capability and responsibility of the deploying organisation, and acknowledgement of the risk ownership, is to be demonstrated through the maintenance of an approved IG Statement of Compliance (IGSoC1)</t>
  </si>
  <si>
    <t xml:space="preserve">The Mini Services Client Application MUST provide a secure, tamper-proof audit store sufficient to meet IG Requirements for a system accessing National Systems data.
This includes protecting the audit store from deletion or modification, and ensuring that audit trails are enabled at all times. 
Audit data MUST be stored for periods as defined by DH policy and described in the NHS Records Management Code of Practice Parts 1 and 2.
 (see  https://www.gov.uk/government/publications/records-management-nhs-code-of-practice )
</t>
  </si>
  <si>
    <t xml:space="preserve">The Mini Services Client Application MUST audit all relevant events, sufficient to meet IG Requirements for a system accessing National Systems data. This includes:
• All information exchanges with NHS Spine Services including messages sent and received via Spine Mini Services
• Changes to reference and configuration data
• Successful login, unsuccessful login attempts and logouts, password changes
</t>
  </si>
  <si>
    <t xml:space="preserve">The Mini Services Client Application MUST capture relevant data items in the audit store sufficient to meet IG Requirements for a system accessing National Systems data. This includes:
• User Identity (see MSCA-AUD-04 below for more about what this must contain)
• Timestamp (synchronised from the national time service)
• Audit event details
• Identity of associated data (e.g. patient’s NHS Number)
• A sequence number to help protect against tampering
• The originating system identifier
• Message ID of any messages sent to the Mini Services interface
</t>
  </si>
  <si>
    <t>The Mini Services Client Application MUST provide an audit  identifier for the initiating user when calling Spine Mini Services</t>
  </si>
  <si>
    <t xml:space="preserve">The message header provides an “audit identifier” field for the purpose of allowing the client application to pass an identity for the end user initiating the Mini Services request.
• This Audit Identifier field MUST be populated by the Mini Services Client Application.
• Where using ITK interactions, it MUST contain an ITK format of Audit Identity (see example below). 
• Where using FHIR interactions, this will be in the spine.practioner resource
• Additionally if an SMSP client system is smartcard enabled then the User Role Profile and User ID MUST both be supplied, and the Role ID MAY be supplied. 
• If the Mini Services Client Application is not smartcard enabled then an alternative local unique identifier for the user MUST be presented in the Audit Identifier field. 
• Where using ITK the “Audit Identifier” field is provided by ITK distribution envelope.
A typical ITK audit identity may look like this.
&lt;itk:auditIdentity&gt;
  &lt;itk:id type="2.16.840.1.113883.2.1.3.2.4.18.27" uri=" urn:nhs-uk:identity:ods:REC:localOrgID " /&gt; 
&lt;/itk:auditIdentity&gt;
</t>
  </si>
  <si>
    <t xml:space="preserve">The Mini Services Client Application MUST provide an interface for interrogating the audit log sufficient to meet IG Requirements for a system accessing National Systems data. 
Searchable parameters MUST include user identifier, Message ID, Patient ID, date/time. 
</t>
  </si>
  <si>
    <t xml:space="preserve">The Mini Services Client Application MUST utilise a Stratum 3 time source as a minimum however implementers SHOULD consider the use of Stratum 2 or above. 
This enables meaningful comparison and sorting of messages based on timestamps. It is particularly important to enable an end-to-end trace of events to be established all the way from the Mini Services Client Application, through the SMSP.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</si>
</sst>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809]dd\ mmmm\ yyyy"/>
    <numFmt numFmtId="184" formatCode="dd/mm/yyyy;@"/>
  </numFmts>
  <fonts count="146">
    <font>
      <sz val="10"/>
      <name val="Arial"/>
      <family val="0"/>
    </font>
    <font>
      <b/>
      <sz val="10"/>
      <name val="Arial"/>
      <family val="2"/>
    </font>
    <font>
      <sz val="8"/>
      <name val="Arial"/>
      <family val="2"/>
    </font>
    <font>
      <b/>
      <sz val="14"/>
      <name val="Arial"/>
      <family val="2"/>
    </font>
    <font>
      <i/>
      <sz val="10"/>
      <name val="Arial"/>
      <family val="2"/>
    </font>
    <font>
      <b/>
      <sz val="10"/>
      <color indexed="9"/>
      <name val="Arial"/>
      <family val="2"/>
    </font>
    <font>
      <b/>
      <i/>
      <sz val="10"/>
      <color indexed="9"/>
      <name val="Arial"/>
      <family val="2"/>
    </font>
    <font>
      <b/>
      <u val="single"/>
      <sz val="10"/>
      <name val="Arial"/>
      <family val="2"/>
    </font>
    <font>
      <sz val="10"/>
      <color indexed="10"/>
      <name val="Arial"/>
      <family val="2"/>
    </font>
    <font>
      <b/>
      <sz val="10"/>
      <color indexed="10"/>
      <name val="Arial"/>
      <family val="2"/>
    </font>
    <font>
      <i/>
      <sz val="10"/>
      <color indexed="10"/>
      <name val="Arial"/>
      <family val="2"/>
    </font>
    <font>
      <b/>
      <i/>
      <sz val="10"/>
      <name val="Arial"/>
      <family val="2"/>
    </font>
    <font>
      <u val="single"/>
      <sz val="10"/>
      <color indexed="12"/>
      <name val="Arial"/>
      <family val="2"/>
    </font>
    <font>
      <u val="single"/>
      <sz val="10"/>
      <color indexed="36"/>
      <name val="Arial"/>
      <family val="2"/>
    </font>
    <font>
      <b/>
      <sz val="12"/>
      <name val="Arial"/>
      <family val="2"/>
    </font>
    <font>
      <sz val="11"/>
      <color indexed="8"/>
      <name val="Calibri"/>
      <family val="2"/>
    </font>
    <font>
      <b/>
      <u val="single"/>
      <sz val="12"/>
      <name val="Arial"/>
      <family val="2"/>
    </font>
    <font>
      <sz val="12"/>
      <name val="Arial"/>
      <family val="2"/>
    </font>
    <font>
      <i/>
      <sz val="12"/>
      <name val="Arial"/>
      <family val="2"/>
    </font>
    <font>
      <b/>
      <sz val="24"/>
      <name val="Arial"/>
      <family val="2"/>
    </font>
    <font>
      <b/>
      <sz val="12"/>
      <color indexed="9"/>
      <name val="Arial"/>
      <family val="2"/>
    </font>
    <font>
      <b/>
      <sz val="10.5"/>
      <name val="Arial"/>
      <family val="2"/>
    </font>
    <font>
      <sz val="11"/>
      <name val="Calibri"/>
      <family val="2"/>
    </font>
    <font>
      <sz val="11"/>
      <name val="Arial"/>
      <family val="2"/>
    </font>
    <font>
      <b/>
      <sz val="11"/>
      <color indexed="9"/>
      <name val="Arial"/>
      <family val="2"/>
    </font>
    <font>
      <sz val="14"/>
      <name val="Arial"/>
      <family val="2"/>
    </font>
    <font>
      <b/>
      <sz val="17"/>
      <name val="Calibri"/>
      <family val="2"/>
    </font>
    <font>
      <b/>
      <sz val="10"/>
      <color indexed="8"/>
      <name val="Arial"/>
      <family val="2"/>
    </font>
    <font>
      <b/>
      <strike/>
      <sz val="10"/>
      <color indexed="8"/>
      <name val="Arial"/>
      <family val="2"/>
    </font>
    <font>
      <i/>
      <sz val="10"/>
      <color indexed="9"/>
      <name val="Arial"/>
      <family val="2"/>
    </font>
    <font>
      <sz val="10"/>
      <color indexed="9"/>
      <name val="Arial"/>
      <family val="2"/>
    </font>
    <font>
      <i/>
      <u val="single"/>
      <sz val="10"/>
      <color indexed="8"/>
      <name val="Arial"/>
      <family val="2"/>
    </font>
    <font>
      <sz val="10"/>
      <color indexed="8"/>
      <name val="Arial"/>
      <family val="2"/>
    </font>
    <font>
      <b/>
      <sz val="11"/>
      <name val="Arial"/>
      <family val="2"/>
    </font>
    <font>
      <b/>
      <i/>
      <u val="single"/>
      <sz val="10"/>
      <color indexed="9"/>
      <name val="Arial"/>
      <family val="2"/>
    </font>
    <font>
      <i/>
      <sz val="11"/>
      <name val="Arial"/>
      <family val="2"/>
    </font>
    <font>
      <b/>
      <sz val="14"/>
      <name val="Calibri"/>
      <family val="2"/>
    </font>
    <font>
      <i/>
      <sz val="11"/>
      <name val="Calibri"/>
      <family val="2"/>
    </font>
    <font>
      <b/>
      <u val="single"/>
      <sz val="11"/>
      <color indexed="8"/>
      <name val="Calibri"/>
      <family val="2"/>
    </font>
    <font>
      <b/>
      <sz val="14"/>
      <color indexed="8"/>
      <name val="Arial"/>
      <family val="2"/>
    </font>
    <font>
      <sz val="14"/>
      <name val="Calibri"/>
      <family val="2"/>
    </font>
    <font>
      <b/>
      <sz val="14"/>
      <color indexed="8"/>
      <name val="Calibri"/>
      <family val="2"/>
    </font>
    <font>
      <b/>
      <u val="single"/>
      <sz val="14"/>
      <color indexed="8"/>
      <name val="Calibri"/>
      <family val="2"/>
    </font>
    <font>
      <b/>
      <u val="single"/>
      <sz val="11"/>
      <name val="Arial"/>
      <family val="2"/>
    </font>
    <font>
      <u val="single"/>
      <sz val="14"/>
      <name val="Calibri"/>
      <family val="2"/>
    </font>
    <font>
      <b/>
      <u val="single"/>
      <sz val="12"/>
      <color indexed="12"/>
      <name val="Arial"/>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sz val="11"/>
      <color indexed="8"/>
      <name val="Arial"/>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17.5"/>
      <color indexed="56"/>
      <name val="Arial"/>
      <family val="2"/>
    </font>
    <font>
      <sz val="12"/>
      <color indexed="9"/>
      <name val="Arial"/>
      <family val="2"/>
    </font>
    <font>
      <i/>
      <sz val="12"/>
      <color indexed="9"/>
      <name val="Arial"/>
      <family val="2"/>
    </font>
    <font>
      <sz val="8"/>
      <color indexed="9"/>
      <name val="Arial"/>
      <family val="2"/>
    </font>
    <font>
      <i/>
      <sz val="10"/>
      <color indexed="8"/>
      <name val="Arial"/>
      <family val="2"/>
    </font>
    <font>
      <u val="single"/>
      <sz val="10"/>
      <color indexed="8"/>
      <name val="Arial"/>
      <family val="2"/>
    </font>
    <font>
      <b/>
      <sz val="12"/>
      <color indexed="8"/>
      <name val="Arial"/>
      <family val="2"/>
    </font>
    <font>
      <i/>
      <sz val="10"/>
      <color indexed="23"/>
      <name val="Arial"/>
      <family val="2"/>
    </font>
    <font>
      <b/>
      <i/>
      <sz val="10"/>
      <color indexed="10"/>
      <name val="Arial"/>
      <family val="2"/>
    </font>
    <font>
      <b/>
      <sz val="14"/>
      <color indexed="62"/>
      <name val="Cambria"/>
      <family val="1"/>
    </font>
    <font>
      <b/>
      <sz val="16"/>
      <color indexed="8"/>
      <name val="Arial"/>
      <family val="2"/>
    </font>
    <font>
      <b/>
      <u val="single"/>
      <sz val="10"/>
      <color indexed="8"/>
      <name val="Arial"/>
      <family val="2"/>
    </font>
    <font>
      <strike/>
      <sz val="10"/>
      <color indexed="8"/>
      <name val="Arial"/>
      <family val="2"/>
    </font>
    <font>
      <b/>
      <u val="single"/>
      <sz val="12"/>
      <color indexed="8"/>
      <name val="Arial"/>
      <family val="2"/>
    </font>
    <font>
      <sz val="12"/>
      <color indexed="8"/>
      <name val="Arial"/>
      <family val="2"/>
    </font>
    <font>
      <b/>
      <sz val="12"/>
      <color indexed="10"/>
      <name val="Arial"/>
      <family val="2"/>
    </font>
    <font>
      <b/>
      <u val="single"/>
      <sz val="12"/>
      <color indexed="10"/>
      <name val="Arial"/>
      <family val="2"/>
    </font>
    <font>
      <sz val="10"/>
      <color indexed="62"/>
      <name val="Arial"/>
      <family val="2"/>
    </font>
    <font>
      <sz val="12"/>
      <color indexed="10"/>
      <name val="Arial"/>
      <family val="2"/>
    </font>
    <font>
      <b/>
      <sz val="10"/>
      <color indexed="60"/>
      <name val="Arial"/>
      <family val="2"/>
    </font>
    <font>
      <sz val="12"/>
      <name val="Calibri"/>
      <family val="2"/>
    </font>
    <font>
      <b/>
      <sz val="11"/>
      <color indexed="10"/>
      <name val="Arial"/>
      <family val="2"/>
    </font>
    <font>
      <b/>
      <sz val="11"/>
      <color indexed="8"/>
      <name val="Arial"/>
      <family val="0"/>
    </font>
    <font>
      <b/>
      <sz val="1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1"/>
      <color theme="1"/>
      <name val="Arial"/>
      <family val="2"/>
    </font>
    <font>
      <sz val="10"/>
      <color theme="1"/>
      <name val="Arial"/>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rgb="FFFF0000"/>
      <name val="Arial"/>
      <family val="2"/>
    </font>
    <font>
      <b/>
      <sz val="17.5"/>
      <color rgb="FF003350"/>
      <name val="Arial"/>
      <family val="2"/>
    </font>
    <font>
      <b/>
      <sz val="10"/>
      <color rgb="FF000000"/>
      <name val="Arial"/>
      <family val="2"/>
    </font>
    <font>
      <b/>
      <sz val="12"/>
      <color theme="0"/>
      <name val="Arial"/>
      <family val="2"/>
    </font>
    <font>
      <sz val="12"/>
      <color theme="0"/>
      <name val="Arial"/>
      <family val="2"/>
    </font>
    <font>
      <i/>
      <sz val="12"/>
      <color theme="0"/>
      <name val="Arial"/>
      <family val="2"/>
    </font>
    <font>
      <b/>
      <sz val="10"/>
      <color theme="0"/>
      <name val="Arial"/>
      <family val="2"/>
    </font>
    <font>
      <sz val="10"/>
      <color theme="0"/>
      <name val="Arial"/>
      <family val="2"/>
    </font>
    <font>
      <b/>
      <i/>
      <sz val="10"/>
      <color theme="0"/>
      <name val="Arial"/>
      <family val="2"/>
    </font>
    <font>
      <i/>
      <sz val="10"/>
      <color theme="0"/>
      <name val="Arial"/>
      <family val="2"/>
    </font>
    <font>
      <sz val="8"/>
      <color theme="0"/>
      <name val="Arial"/>
      <family val="2"/>
    </font>
    <font>
      <b/>
      <sz val="14"/>
      <color theme="1"/>
      <name val="Arial"/>
      <family val="2"/>
    </font>
    <font>
      <b/>
      <sz val="10"/>
      <color theme="1"/>
      <name val="Arial"/>
      <family val="2"/>
    </font>
    <font>
      <i/>
      <sz val="10"/>
      <color theme="1"/>
      <name val="Arial"/>
      <family val="2"/>
    </font>
    <font>
      <u val="single"/>
      <sz val="10"/>
      <color theme="1"/>
      <name val="Arial"/>
      <family val="2"/>
    </font>
    <font>
      <b/>
      <sz val="12"/>
      <color theme="1"/>
      <name val="Arial"/>
      <family val="2"/>
    </font>
    <font>
      <i/>
      <sz val="10"/>
      <color theme="0" tint="-0.4999699890613556"/>
      <name val="Arial"/>
      <family val="2"/>
    </font>
    <font>
      <b/>
      <i/>
      <sz val="10"/>
      <color rgb="FFFF0000"/>
      <name val="Arial"/>
      <family val="2"/>
    </font>
    <font>
      <b/>
      <sz val="14"/>
      <color rgb="FF365F91"/>
      <name val="Cambria"/>
      <family val="1"/>
    </font>
    <font>
      <sz val="10"/>
      <color rgb="FFFF0000"/>
      <name val="Arial"/>
      <family val="2"/>
    </font>
    <font>
      <b/>
      <sz val="16"/>
      <color theme="1"/>
      <name val="Arial"/>
      <family val="2"/>
    </font>
    <font>
      <b/>
      <u val="single"/>
      <sz val="10"/>
      <color theme="1"/>
      <name val="Arial"/>
      <family val="2"/>
    </font>
    <font>
      <strike/>
      <sz val="10"/>
      <color theme="1"/>
      <name val="Arial"/>
      <family val="2"/>
    </font>
    <font>
      <b/>
      <u val="single"/>
      <sz val="12"/>
      <color theme="1"/>
      <name val="Arial"/>
      <family val="2"/>
    </font>
    <font>
      <sz val="12"/>
      <color theme="1"/>
      <name val="Arial"/>
      <family val="2"/>
    </font>
    <font>
      <b/>
      <sz val="12"/>
      <color rgb="FFFF0000"/>
      <name val="Arial"/>
      <family val="2"/>
    </font>
    <font>
      <b/>
      <u val="single"/>
      <sz val="12"/>
      <color rgb="FFFF0000"/>
      <name val="Arial"/>
      <family val="2"/>
    </font>
    <font>
      <sz val="10"/>
      <color theme="3"/>
      <name val="Arial"/>
      <family val="2"/>
    </font>
    <font>
      <i/>
      <sz val="10"/>
      <color rgb="FFFF0000"/>
      <name val="Arial"/>
      <family val="2"/>
    </font>
    <font>
      <sz val="12"/>
      <color rgb="FFFF0000"/>
      <name val="Arial"/>
      <family val="2"/>
    </font>
    <font>
      <b/>
      <sz val="10"/>
      <color theme="9" tint="-0.4999699890613556"/>
      <name val="Arial"/>
      <family val="2"/>
    </font>
    <font>
      <b/>
      <sz val="14"/>
      <color theme="1"/>
      <name val="Calibri"/>
      <family val="2"/>
    </font>
    <font>
      <b/>
      <sz val="11"/>
      <color rgb="FFFF0000"/>
      <name val="Arial"/>
      <family val="2"/>
    </font>
    <font>
      <b/>
      <sz val="11"/>
      <color theme="0"/>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6"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rgb="FFFFFF66"/>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rgb="FFFFFF00"/>
        <bgColor indexed="64"/>
      </patternFill>
    </fill>
    <fill>
      <patternFill patternType="solid">
        <fgColor rgb="FFFAFABE"/>
        <bgColor indexed="64"/>
      </patternFill>
    </fill>
    <fill>
      <patternFill patternType="solid">
        <fgColor rgb="FFC00000"/>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theme="6" tint="0.5999900102615356"/>
        <bgColor indexed="64"/>
      </patternFill>
    </fill>
    <fill>
      <patternFill patternType="solid">
        <fgColor rgb="FFFAFABE"/>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5"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thin"/>
      <bottom style="thin"/>
    </border>
    <border>
      <left style="medium"/>
      <right>
        <color indexed="63"/>
      </right>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color indexed="63"/>
      </left>
      <right>
        <color indexed="63"/>
      </right>
      <top style="thin">
        <color theme="0"/>
      </top>
      <bottom>
        <color indexed="63"/>
      </bottom>
    </border>
    <border>
      <left>
        <color indexed="63"/>
      </left>
      <right>
        <color indexed="63"/>
      </right>
      <top>
        <color indexed="63"/>
      </top>
      <bottom style="thin">
        <color theme="0"/>
      </bottom>
    </border>
    <border>
      <left style="thin"/>
      <right style="medium"/>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thin"/>
      <top style="thin"/>
      <bottom style="medium"/>
    </border>
    <border>
      <left style="thin"/>
      <right style="thin"/>
      <top>
        <color indexed="63"/>
      </top>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5" fillId="0" borderId="0" applyNumberFormat="0" applyFill="0" applyBorder="0" applyAlignment="0" applyProtection="0"/>
    <xf numFmtId="0" fontId="13"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2"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1" applyNumberFormat="0" applyAlignment="0" applyProtection="0"/>
    <xf numFmtId="0" fontId="103" fillId="0" borderId="6" applyNumberFormat="0" applyFill="0" applyAlignment="0" applyProtection="0"/>
    <xf numFmtId="0" fontId="104" fillId="30" borderId="0" applyNumberFormat="0" applyBorder="0" applyAlignment="0" applyProtection="0"/>
    <xf numFmtId="0" fontId="15"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105" fillId="0" borderId="0">
      <alignment/>
      <protection/>
    </xf>
    <xf numFmtId="0" fontId="105" fillId="0" borderId="0">
      <alignment/>
      <protection/>
    </xf>
    <xf numFmtId="0" fontId="106" fillId="0" borderId="0">
      <alignment/>
      <protection/>
    </xf>
    <xf numFmtId="0" fontId="105" fillId="0" borderId="0">
      <alignment/>
      <protection/>
    </xf>
    <xf numFmtId="0" fontId="107"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660">
    <xf numFmtId="0" fontId="0" fillId="0" borderId="0" xfId="0" applyAlignment="1">
      <alignment/>
    </xf>
    <xf numFmtId="0" fontId="3" fillId="0" borderId="0" xfId="0" applyFont="1" applyAlignment="1">
      <alignment vertical="top"/>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0" fillId="0" borderId="0" xfId="0"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1" fillId="32" borderId="10" xfId="0" applyFont="1" applyFill="1" applyBorder="1" applyAlignment="1">
      <alignment horizontal="center" vertical="top" wrapText="1"/>
    </xf>
    <xf numFmtId="0" fontId="1" fillId="4" borderId="10" xfId="0" applyFont="1" applyFill="1" applyBorder="1" applyAlignment="1">
      <alignment vertical="top" wrapText="1"/>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0" fillId="0" borderId="0" xfId="0" applyFont="1" applyAlignment="1">
      <alignment vertical="top" wrapText="1"/>
    </xf>
    <xf numFmtId="0" fontId="1" fillId="0" borderId="0" xfId="0" applyFont="1" applyAlignment="1">
      <alignment horizontal="center" vertical="top"/>
    </xf>
    <xf numFmtId="0" fontId="11" fillId="0" borderId="0" xfId="0" applyFont="1" applyAlignment="1">
      <alignment horizontal="center" vertical="top"/>
    </xf>
    <xf numFmtId="0" fontId="4" fillId="0" borderId="0" xfId="0" applyFont="1" applyAlignment="1" applyProtection="1">
      <alignment vertical="top"/>
      <protection locked="0"/>
    </xf>
    <xf numFmtId="0" fontId="1" fillId="0" borderId="0" xfId="0" applyFont="1" applyAlignment="1">
      <alignment horizontal="center" vertical="top" wrapText="1"/>
    </xf>
    <xf numFmtId="0" fontId="1" fillId="0" borderId="0" xfId="0" applyFont="1" applyBorder="1" applyAlignment="1">
      <alignment vertical="top"/>
    </xf>
    <xf numFmtId="0" fontId="1" fillId="0" borderId="0" xfId="0" applyFont="1" applyBorder="1" applyAlignment="1">
      <alignment horizontal="center" vertical="top"/>
    </xf>
    <xf numFmtId="0" fontId="15" fillId="0" borderId="0" xfId="59" applyFont="1">
      <alignment/>
      <protection/>
    </xf>
    <xf numFmtId="0" fontId="15" fillId="0" borderId="0" xfId="59">
      <alignment/>
      <protection/>
    </xf>
    <xf numFmtId="0" fontId="46" fillId="0" borderId="0" xfId="59" applyFont="1" applyAlignment="1">
      <alignment wrapText="1"/>
      <protection/>
    </xf>
    <xf numFmtId="0" fontId="15" fillId="0" borderId="0" xfId="59" applyFont="1" applyAlignment="1">
      <alignment vertical="top"/>
      <protection/>
    </xf>
    <xf numFmtId="0" fontId="22" fillId="0" borderId="0" xfId="59" applyFont="1" applyBorder="1" applyAlignment="1">
      <alignment vertical="top" wrapText="1"/>
      <protection/>
    </xf>
    <xf numFmtId="0" fontId="112" fillId="0" borderId="0" xfId="0" applyFont="1" applyAlignment="1">
      <alignment vertical="top" wrapText="1"/>
    </xf>
    <xf numFmtId="0" fontId="15" fillId="0" borderId="0" xfId="59" applyFont="1">
      <alignment/>
      <protection/>
    </xf>
    <xf numFmtId="0" fontId="0" fillId="0" borderId="0" xfId="61" applyAlignment="1">
      <alignment vertical="top" wrapText="1"/>
      <protection/>
    </xf>
    <xf numFmtId="0" fontId="17" fillId="0" borderId="0" xfId="0" applyFont="1" applyAlignment="1">
      <alignment vertical="center"/>
    </xf>
    <xf numFmtId="0" fontId="14" fillId="0" borderId="0" xfId="0" applyFont="1" applyAlignment="1">
      <alignment vertical="top"/>
    </xf>
    <xf numFmtId="0" fontId="19" fillId="0" borderId="0" xfId="0" applyFont="1" applyAlignment="1">
      <alignment vertical="top"/>
    </xf>
    <xf numFmtId="0" fontId="0" fillId="0" borderId="0" xfId="0" applyFont="1" applyAlignment="1">
      <alignment vertical="top" wrapText="1"/>
    </xf>
    <xf numFmtId="0" fontId="17" fillId="0" borderId="0" xfId="0" applyFont="1" applyAlignment="1">
      <alignment vertical="top" wrapText="1"/>
    </xf>
    <xf numFmtId="0" fontId="17" fillId="0" borderId="0" xfId="0" applyFont="1" applyAlignment="1">
      <alignment vertical="top"/>
    </xf>
    <xf numFmtId="0" fontId="18" fillId="0" borderId="0" xfId="0" applyFont="1" applyAlignment="1">
      <alignment vertical="top" wrapText="1"/>
    </xf>
    <xf numFmtId="0" fontId="113" fillId="0" borderId="0" xfId="0" applyFont="1" applyAlignment="1">
      <alignment vertical="center"/>
    </xf>
    <xf numFmtId="0" fontId="36" fillId="0" borderId="11" xfId="59" applyFont="1" applyFill="1" applyBorder="1" applyAlignment="1">
      <alignment horizontal="left" vertical="center"/>
      <protection/>
    </xf>
    <xf numFmtId="0" fontId="21" fillId="0" borderId="11" xfId="0" applyFont="1" applyBorder="1" applyAlignment="1">
      <alignment vertical="center" wrapText="1"/>
    </xf>
    <xf numFmtId="0" fontId="22" fillId="0" borderId="0" xfId="59" applyFont="1" applyFill="1" applyBorder="1" applyAlignment="1">
      <alignment horizontal="left" vertical="center"/>
      <protection/>
    </xf>
    <xf numFmtId="0" fontId="15" fillId="0" borderId="0" xfId="59" applyFont="1" applyFill="1" applyBorder="1" applyAlignment="1">
      <alignment horizontal="left" vertical="center"/>
      <protection/>
    </xf>
    <xf numFmtId="0" fontId="15" fillId="0" borderId="0" xfId="59" applyFont="1" applyFill="1" applyBorder="1" applyAlignment="1">
      <alignment horizontal="left" vertical="center" wrapText="1"/>
      <protection/>
    </xf>
    <xf numFmtId="0" fontId="4" fillId="33" borderId="10" xfId="0" applyFont="1" applyFill="1" applyBorder="1" applyAlignment="1">
      <alignment vertical="top" wrapText="1"/>
    </xf>
    <xf numFmtId="0" fontId="0" fillId="33" borderId="0" xfId="60" applyFont="1" applyFill="1" applyAlignment="1">
      <alignment vertical="center" wrapText="1"/>
      <protection/>
    </xf>
    <xf numFmtId="0" fontId="0" fillId="33" borderId="12" xfId="60" applyFont="1" applyFill="1" applyBorder="1" applyAlignment="1">
      <alignment vertical="center" wrapText="1"/>
      <protection/>
    </xf>
    <xf numFmtId="0" fontId="4" fillId="34" borderId="10" xfId="60" applyFont="1" applyFill="1" applyBorder="1" applyAlignment="1">
      <alignment vertical="top" wrapText="1"/>
      <protection/>
    </xf>
    <xf numFmtId="0" fontId="1" fillId="34" borderId="10" xfId="60" applyFont="1" applyFill="1" applyBorder="1" applyAlignment="1">
      <alignment vertical="top" wrapText="1"/>
      <protection/>
    </xf>
    <xf numFmtId="0" fontId="0" fillId="33" borderId="13" xfId="60" applyFont="1" applyFill="1" applyBorder="1" applyAlignment="1">
      <alignment vertical="center" wrapText="1"/>
      <protection/>
    </xf>
    <xf numFmtId="0" fontId="0" fillId="33" borderId="0" xfId="61" applyFill="1" applyAlignment="1">
      <alignment vertical="top" wrapText="1"/>
      <protection/>
    </xf>
    <xf numFmtId="0" fontId="23" fillId="0" borderId="0" xfId="60" applyFont="1" applyAlignment="1">
      <alignment vertical="top" wrapText="1"/>
      <protection/>
    </xf>
    <xf numFmtId="0" fontId="24" fillId="35" borderId="14" xfId="60" applyFont="1" applyFill="1" applyBorder="1" applyAlignment="1">
      <alignment horizontal="center" vertical="top" wrapText="1"/>
      <protection/>
    </xf>
    <xf numFmtId="0" fontId="24" fillId="35" borderId="15" xfId="60" applyFont="1" applyFill="1" applyBorder="1" applyAlignment="1">
      <alignment horizontal="center" vertical="top" wrapText="1"/>
      <protection/>
    </xf>
    <xf numFmtId="0" fontId="24" fillId="35" borderId="16" xfId="60" applyFont="1" applyFill="1" applyBorder="1" applyAlignment="1">
      <alignment horizontal="center" vertical="top" wrapText="1"/>
      <protection/>
    </xf>
    <xf numFmtId="0" fontId="23" fillId="33" borderId="0" xfId="60" applyFont="1" applyFill="1" applyAlignment="1">
      <alignment vertical="top" wrapText="1"/>
      <protection/>
    </xf>
    <xf numFmtId="0" fontId="0" fillId="33" borderId="0" xfId="60" applyFont="1" applyFill="1" applyAlignment="1">
      <alignment vertical="top"/>
      <protection/>
    </xf>
    <xf numFmtId="0" fontId="4" fillId="33" borderId="0" xfId="60" applyFont="1" applyFill="1" applyAlignment="1">
      <alignment vertical="top"/>
      <protection/>
    </xf>
    <xf numFmtId="0" fontId="1" fillId="33" borderId="0" xfId="60" applyFont="1" applyFill="1" applyAlignment="1">
      <alignment vertical="top"/>
      <protection/>
    </xf>
    <xf numFmtId="0" fontId="25" fillId="33" borderId="0" xfId="60" applyFont="1" applyFill="1" applyAlignment="1">
      <alignment vertical="center" wrapText="1"/>
      <protection/>
    </xf>
    <xf numFmtId="0" fontId="3" fillId="33" borderId="0" xfId="60" applyFont="1" applyFill="1" applyAlignment="1">
      <alignment vertical="top"/>
      <protection/>
    </xf>
    <xf numFmtId="0" fontId="0" fillId="0" borderId="0" xfId="0" applyFont="1" applyAlignment="1">
      <alignment vertical="top" wrapText="1"/>
    </xf>
    <xf numFmtId="0" fontId="0" fillId="0" borderId="0" xfId="0" applyAlignment="1">
      <alignment horizontal="left" vertical="top"/>
    </xf>
    <xf numFmtId="0" fontId="11" fillId="0" borderId="0" xfId="0" applyFont="1" applyAlignment="1">
      <alignment vertical="top"/>
    </xf>
    <xf numFmtId="0" fontId="0" fillId="0" borderId="0" xfId="0" applyAlignment="1">
      <alignment horizontal="left" vertical="top" wrapText="1"/>
    </xf>
    <xf numFmtId="0" fontId="111" fillId="0" borderId="0" xfId="59" applyFont="1">
      <alignment/>
      <protection/>
    </xf>
    <xf numFmtId="0" fontId="114" fillId="0" borderId="17" xfId="60" applyFont="1" applyBorder="1" applyAlignment="1">
      <alignment/>
      <protection/>
    </xf>
    <xf numFmtId="0" fontId="114" fillId="0" borderId="18" xfId="60" applyFont="1" applyBorder="1" applyAlignment="1">
      <alignment/>
      <protection/>
    </xf>
    <xf numFmtId="0" fontId="17" fillId="36" borderId="10" xfId="0" applyFont="1" applyFill="1" applyBorder="1" applyAlignment="1">
      <alignment vertical="top" wrapText="1"/>
    </xf>
    <xf numFmtId="0" fontId="18" fillId="37" borderId="10" xfId="0" applyFont="1" applyFill="1" applyBorder="1" applyAlignment="1">
      <alignment vertical="top" wrapText="1"/>
    </xf>
    <xf numFmtId="0" fontId="18" fillId="36" borderId="10" xfId="0" applyFont="1" applyFill="1" applyBorder="1" applyAlignment="1">
      <alignment vertical="top" wrapText="1"/>
    </xf>
    <xf numFmtId="0" fontId="115" fillId="36" borderId="10" xfId="0" applyFont="1" applyFill="1" applyBorder="1" applyAlignment="1">
      <alignment vertical="top"/>
    </xf>
    <xf numFmtId="0" fontId="115" fillId="36" borderId="10" xfId="0" applyFont="1" applyFill="1" applyBorder="1" applyAlignment="1">
      <alignment vertical="top" wrapText="1"/>
    </xf>
    <xf numFmtId="0" fontId="116" fillId="36" borderId="10" xfId="0" applyFont="1" applyFill="1" applyBorder="1" applyAlignment="1">
      <alignment vertical="top" wrapText="1"/>
    </xf>
    <xf numFmtId="0" fontId="117" fillId="36" borderId="10" xfId="0" applyFont="1" applyFill="1" applyBorder="1" applyAlignment="1">
      <alignment vertical="top" wrapText="1"/>
    </xf>
    <xf numFmtId="0" fontId="1" fillId="38" borderId="10" xfId="0" applyFont="1" applyFill="1" applyBorder="1" applyAlignment="1">
      <alignment vertical="top" wrapText="1"/>
    </xf>
    <xf numFmtId="0" fontId="4" fillId="38" borderId="10" xfId="0" applyFont="1" applyFill="1" applyBorder="1" applyAlignment="1">
      <alignment vertical="top" wrapText="1"/>
    </xf>
    <xf numFmtId="0" fontId="0" fillId="38" borderId="10" xfId="0" applyFill="1" applyBorder="1" applyAlignment="1">
      <alignment vertical="top" wrapText="1"/>
    </xf>
    <xf numFmtId="0" fontId="1" fillId="39" borderId="10" xfId="0" applyFont="1" applyFill="1" applyBorder="1" applyAlignment="1">
      <alignment vertical="top"/>
    </xf>
    <xf numFmtId="0" fontId="1" fillId="39" borderId="10" xfId="0" applyFont="1" applyFill="1" applyBorder="1" applyAlignment="1">
      <alignment vertical="top" wrapText="1"/>
    </xf>
    <xf numFmtId="0" fontId="4" fillId="39" borderId="10" xfId="0" applyFont="1" applyFill="1" applyBorder="1" applyAlignment="1">
      <alignment vertical="top" wrapText="1"/>
    </xf>
    <xf numFmtId="0" fontId="0" fillId="39" borderId="10" xfId="0" applyFill="1" applyBorder="1" applyAlignment="1">
      <alignment vertical="top" wrapText="1"/>
    </xf>
    <xf numFmtId="0" fontId="1" fillId="40" borderId="10" xfId="0" applyFont="1" applyFill="1" applyBorder="1" applyAlignment="1">
      <alignment vertical="top" wrapText="1"/>
    </xf>
    <xf numFmtId="0" fontId="0" fillId="40" borderId="10" xfId="0" applyFill="1" applyBorder="1" applyAlignment="1">
      <alignment vertical="top" wrapText="1"/>
    </xf>
    <xf numFmtId="0" fontId="1" fillId="41" borderId="10" xfId="0" applyFont="1" applyFill="1" applyBorder="1" applyAlignment="1">
      <alignment vertical="top" wrapText="1"/>
    </xf>
    <xf numFmtId="0" fontId="1" fillId="9" borderId="10" xfId="0" applyFont="1" applyFill="1" applyBorder="1" applyAlignment="1">
      <alignment vertical="top" wrapText="1"/>
    </xf>
    <xf numFmtId="0" fontId="4" fillId="9" borderId="10" xfId="0" applyFont="1" applyFill="1" applyBorder="1" applyAlignment="1">
      <alignment vertical="top" wrapText="1"/>
    </xf>
    <xf numFmtId="0" fontId="0" fillId="9" borderId="10" xfId="0" applyFill="1" applyBorder="1" applyAlignment="1">
      <alignment vertical="top" wrapText="1"/>
    </xf>
    <xf numFmtId="0" fontId="5" fillId="35" borderId="10" xfId="0" applyFont="1" applyFill="1" applyBorder="1" applyAlignment="1">
      <alignment horizontal="center" vertical="top" wrapText="1"/>
    </xf>
    <xf numFmtId="0" fontId="1" fillId="36" borderId="10" xfId="0" applyFont="1" applyFill="1" applyBorder="1" applyAlignment="1">
      <alignment vertical="top" wrapText="1"/>
    </xf>
    <xf numFmtId="0" fontId="4" fillId="36" borderId="10" xfId="0" applyFont="1" applyFill="1" applyBorder="1" applyAlignment="1">
      <alignment vertical="top" wrapText="1"/>
    </xf>
    <xf numFmtId="0" fontId="0" fillId="36" borderId="10" xfId="0" applyFill="1" applyBorder="1" applyAlignment="1">
      <alignment vertical="top" wrapText="1"/>
    </xf>
    <xf numFmtId="0" fontId="1" fillId="37" borderId="10" xfId="0" applyFont="1" applyFill="1" applyBorder="1" applyAlignment="1">
      <alignment vertical="top" wrapText="1"/>
    </xf>
    <xf numFmtId="49" fontId="0" fillId="36" borderId="10" xfId="0" applyNumberFormat="1" applyFill="1" applyBorder="1" applyAlignment="1">
      <alignment vertical="top" wrapText="1"/>
    </xf>
    <xf numFmtId="0" fontId="1" fillId="33" borderId="10" xfId="0" applyFont="1" applyFill="1" applyBorder="1" applyAlignment="1">
      <alignment vertical="top" wrapText="1"/>
    </xf>
    <xf numFmtId="0" fontId="11" fillId="33" borderId="10" xfId="0" applyFont="1" applyFill="1" applyBorder="1" applyAlignment="1">
      <alignment vertical="top" wrapText="1"/>
    </xf>
    <xf numFmtId="0" fontId="118" fillId="38" borderId="10" xfId="0" applyFont="1" applyFill="1" applyBorder="1" applyAlignment="1">
      <alignment vertical="top"/>
    </xf>
    <xf numFmtId="0" fontId="118" fillId="38" borderId="10" xfId="0" applyFont="1" applyFill="1" applyBorder="1" applyAlignment="1">
      <alignment vertical="top" wrapText="1"/>
    </xf>
    <xf numFmtId="0" fontId="119" fillId="38" borderId="10" xfId="0" applyFont="1" applyFill="1" applyBorder="1" applyAlignment="1">
      <alignment vertical="top" wrapText="1"/>
    </xf>
    <xf numFmtId="0" fontId="118" fillId="36" borderId="10" xfId="0" applyFont="1" applyFill="1" applyBorder="1" applyAlignment="1">
      <alignment vertical="top" wrapText="1"/>
    </xf>
    <xf numFmtId="0" fontId="120" fillId="38" borderId="10" xfId="0" applyFont="1" applyFill="1" applyBorder="1" applyAlignment="1">
      <alignment vertical="top" wrapText="1"/>
    </xf>
    <xf numFmtId="0" fontId="118" fillId="35" borderId="10" xfId="0" applyFont="1" applyFill="1" applyBorder="1" applyAlignment="1">
      <alignment horizontal="center" vertical="top" wrapText="1"/>
    </xf>
    <xf numFmtId="0" fontId="118" fillId="35" borderId="10" xfId="0" applyFont="1" applyFill="1" applyBorder="1" applyAlignment="1">
      <alignment vertical="top" wrapText="1"/>
    </xf>
    <xf numFmtId="0" fontId="120" fillId="35" borderId="10" xfId="0" applyFont="1" applyFill="1" applyBorder="1" applyAlignment="1">
      <alignment vertical="top" wrapText="1"/>
    </xf>
    <xf numFmtId="0" fontId="119" fillId="35" borderId="10" xfId="0" applyFont="1" applyFill="1" applyBorder="1" applyAlignment="1">
      <alignment vertical="top" wrapText="1"/>
    </xf>
    <xf numFmtId="0" fontId="121" fillId="35" borderId="10" xfId="0" applyFont="1" applyFill="1" applyBorder="1" applyAlignment="1">
      <alignment vertical="top" wrapText="1"/>
    </xf>
    <xf numFmtId="0" fontId="1" fillId="35" borderId="10"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pplyProtection="1">
      <alignment vertical="top"/>
      <protection locked="0"/>
    </xf>
    <xf numFmtId="0" fontId="0" fillId="0" borderId="0" xfId="0" applyFont="1" applyAlignment="1" applyProtection="1">
      <alignment vertical="top" wrapText="1"/>
      <protection locked="0"/>
    </xf>
    <xf numFmtId="0" fontId="16" fillId="0" borderId="0" xfId="0" applyFont="1" applyAlignment="1">
      <alignment vertical="top"/>
    </xf>
    <xf numFmtId="0" fontId="0" fillId="0" borderId="0" xfId="0" applyFont="1" applyBorder="1" applyAlignment="1">
      <alignment vertical="top"/>
    </xf>
    <xf numFmtId="0" fontId="1" fillId="0" borderId="0" xfId="0" applyFont="1" applyBorder="1" applyAlignment="1" applyProtection="1">
      <alignment vertical="top"/>
      <protection locked="0"/>
    </xf>
    <xf numFmtId="0" fontId="0" fillId="0" borderId="0" xfId="0" applyFont="1" applyBorder="1" applyAlignment="1" applyProtection="1">
      <alignment vertical="top"/>
      <protection locked="0"/>
    </xf>
    <xf numFmtId="0" fontId="119" fillId="35" borderId="10" xfId="0" applyFont="1" applyFill="1" applyBorder="1" applyAlignment="1" applyProtection="1">
      <alignment vertical="top" wrapText="1"/>
      <protection/>
    </xf>
    <xf numFmtId="0" fontId="122" fillId="35" borderId="10" xfId="0" applyFont="1" applyFill="1" applyBorder="1" applyAlignment="1" applyProtection="1">
      <alignment horizontal="right" vertical="top" wrapText="1"/>
      <protection/>
    </xf>
    <xf numFmtId="0" fontId="0" fillId="9" borderId="10" xfId="0" applyFont="1" applyFill="1" applyBorder="1" applyAlignment="1" applyProtection="1">
      <alignment wrapText="1"/>
      <protection locked="0"/>
    </xf>
    <xf numFmtId="0" fontId="0" fillId="42" borderId="10" xfId="0" applyFont="1" applyFill="1" applyBorder="1" applyAlignment="1" applyProtection="1">
      <alignment/>
      <protection locked="0"/>
    </xf>
    <xf numFmtId="0" fontId="123" fillId="0" borderId="0" xfId="61" applyFont="1" applyAlignment="1">
      <alignment vertical="top"/>
      <protection/>
    </xf>
    <xf numFmtId="0" fontId="124" fillId="0" borderId="0" xfId="61" applyFont="1" applyAlignment="1">
      <alignment vertical="top"/>
      <protection/>
    </xf>
    <xf numFmtId="0" fontId="125" fillId="0" borderId="0" xfId="61" applyFont="1" applyAlignment="1">
      <alignment vertical="top"/>
      <protection/>
    </xf>
    <xf numFmtId="0" fontId="126" fillId="0" borderId="0" xfId="53" applyFont="1" applyAlignment="1" applyProtection="1">
      <alignment vertical="top"/>
      <protection/>
    </xf>
    <xf numFmtId="0" fontId="107" fillId="0" borderId="0" xfId="61" applyFont="1" applyAlignment="1">
      <alignment vertical="top"/>
      <protection/>
    </xf>
    <xf numFmtId="0" fontId="107" fillId="0" borderId="0" xfId="61" applyFont="1" applyAlignment="1">
      <alignment vertical="top" wrapText="1"/>
      <protection/>
    </xf>
    <xf numFmtId="0" fontId="124" fillId="33" borderId="12" xfId="61" applyFont="1" applyFill="1" applyBorder="1" applyAlignment="1">
      <alignment vertical="top" wrapText="1"/>
      <protection/>
    </xf>
    <xf numFmtId="0" fontId="125" fillId="33" borderId="10" xfId="61" applyFont="1" applyFill="1" applyBorder="1" applyAlignment="1">
      <alignment vertical="top" wrapText="1"/>
      <protection/>
    </xf>
    <xf numFmtId="0" fontId="124" fillId="33" borderId="10" xfId="61" applyFont="1" applyFill="1" applyBorder="1" applyAlignment="1">
      <alignment horizontal="left" vertical="top" wrapText="1"/>
      <protection/>
    </xf>
    <xf numFmtId="0" fontId="124" fillId="32" borderId="19" xfId="61" applyFont="1" applyFill="1" applyBorder="1" applyAlignment="1">
      <alignment horizontal="center" vertical="top" wrapText="1"/>
      <protection/>
    </xf>
    <xf numFmtId="0" fontId="124" fillId="0" borderId="13" xfId="61" applyFont="1" applyBorder="1" applyAlignment="1">
      <alignment vertical="top" wrapText="1"/>
      <protection/>
    </xf>
    <xf numFmtId="0" fontId="124" fillId="0" borderId="0" xfId="61" applyFont="1" applyBorder="1" applyAlignment="1">
      <alignment vertical="top" wrapText="1"/>
      <protection/>
    </xf>
    <xf numFmtId="0" fontId="125" fillId="0" borderId="0" xfId="61" applyFont="1" applyBorder="1" applyAlignment="1">
      <alignment vertical="top" wrapText="1"/>
      <protection/>
    </xf>
    <xf numFmtId="0" fontId="107" fillId="0" borderId="0" xfId="61" applyFont="1" applyBorder="1" applyAlignment="1">
      <alignment vertical="top" wrapText="1"/>
      <protection/>
    </xf>
    <xf numFmtId="0" fontId="125" fillId="0" borderId="20" xfId="61" applyFont="1" applyBorder="1" applyAlignment="1">
      <alignment vertical="top" wrapText="1"/>
      <protection/>
    </xf>
    <xf numFmtId="0" fontId="127" fillId="0" borderId="21" xfId="61" applyFont="1" applyBorder="1" applyAlignment="1">
      <alignment horizontal="center" vertical="center" wrapText="1"/>
      <protection/>
    </xf>
    <xf numFmtId="0" fontId="125" fillId="0" borderId="22" xfId="61" applyFont="1" applyBorder="1" applyAlignment="1">
      <alignment horizontal="center" vertical="center" wrapText="1"/>
      <protection/>
    </xf>
    <xf numFmtId="0" fontId="124" fillId="0" borderId="0" xfId="61" applyFont="1" applyBorder="1" applyAlignment="1">
      <alignment vertical="top"/>
      <protection/>
    </xf>
    <xf numFmtId="0" fontId="125" fillId="0" borderId="0" xfId="61" applyFont="1" applyBorder="1" applyAlignment="1">
      <alignment vertical="top"/>
      <protection/>
    </xf>
    <xf numFmtId="0" fontId="107" fillId="0" borderId="0" xfId="61" applyFont="1" applyBorder="1" applyAlignment="1">
      <alignment vertical="top"/>
      <protection/>
    </xf>
    <xf numFmtId="0" fontId="107" fillId="0" borderId="20" xfId="61" applyFont="1" applyBorder="1" applyAlignment="1">
      <alignment vertical="top"/>
      <protection/>
    </xf>
    <xf numFmtId="0" fontId="124" fillId="0" borderId="13" xfId="61" applyFont="1" applyBorder="1" applyAlignment="1">
      <alignment vertical="top"/>
      <protection/>
    </xf>
    <xf numFmtId="0" fontId="124" fillId="0" borderId="20" xfId="61" applyFont="1" applyBorder="1" applyAlignment="1">
      <alignment vertical="top"/>
      <protection/>
    </xf>
    <xf numFmtId="0" fontId="107" fillId="0" borderId="23" xfId="61" applyFont="1" applyBorder="1" applyAlignment="1">
      <alignment vertical="top" wrapText="1"/>
      <protection/>
    </xf>
    <xf numFmtId="0" fontId="107" fillId="0" borderId="24" xfId="61" applyFont="1" applyBorder="1" applyAlignment="1">
      <alignment vertical="top" wrapText="1"/>
      <protection/>
    </xf>
    <xf numFmtId="0" fontId="107" fillId="0" borderId="20" xfId="61" applyFont="1" applyBorder="1" applyAlignment="1">
      <alignment vertical="top" wrapText="1"/>
      <protection/>
    </xf>
    <xf numFmtId="0" fontId="107" fillId="0" borderId="25" xfId="61" applyFont="1" applyBorder="1" applyAlignment="1">
      <alignment vertical="top" wrapText="1"/>
      <protection/>
    </xf>
    <xf numFmtId="0" fontId="107" fillId="0" borderId="26" xfId="61" applyFont="1" applyBorder="1" applyAlignment="1">
      <alignment vertical="top" wrapText="1"/>
      <protection/>
    </xf>
    <xf numFmtId="0" fontId="124" fillId="0" borderId="27" xfId="61" applyFont="1" applyBorder="1" applyAlignment="1">
      <alignment vertical="top"/>
      <protection/>
    </xf>
    <xf numFmtId="0" fontId="124" fillId="0" borderId="23" xfId="61" applyFont="1" applyBorder="1" applyAlignment="1">
      <alignment horizontal="left" vertical="top"/>
      <protection/>
    </xf>
    <xf numFmtId="0" fontId="107" fillId="0" borderId="23" xfId="61" applyFont="1" applyBorder="1" applyAlignment="1">
      <alignment horizontal="left" vertical="top"/>
      <protection/>
    </xf>
    <xf numFmtId="0" fontId="107" fillId="0" borderId="24" xfId="61" applyFont="1" applyBorder="1" applyAlignment="1">
      <alignment horizontal="left" vertical="top"/>
      <protection/>
    </xf>
    <xf numFmtId="0" fontId="125" fillId="0" borderId="0" xfId="61" applyFont="1" applyAlignment="1">
      <alignment vertical="top" wrapText="1"/>
      <protection/>
    </xf>
    <xf numFmtId="0" fontId="124" fillId="0" borderId="0" xfId="61" applyFont="1" applyAlignment="1">
      <alignment vertical="top" wrapText="1"/>
      <protection/>
    </xf>
    <xf numFmtId="0" fontId="118" fillId="35" borderId="28" xfId="61" applyFont="1" applyFill="1" applyBorder="1" applyAlignment="1">
      <alignment horizontal="center" vertical="top" wrapText="1"/>
      <protection/>
    </xf>
    <xf numFmtId="0" fontId="118" fillId="35" borderId="29" xfId="61" applyFont="1" applyFill="1" applyBorder="1" applyAlignment="1">
      <alignment horizontal="center" vertical="top" wrapText="1"/>
      <protection/>
    </xf>
    <xf numFmtId="0" fontId="118" fillId="35" borderId="30" xfId="61" applyFont="1" applyFill="1" applyBorder="1" applyAlignment="1">
      <alignment horizontal="center" vertical="top" wrapText="1"/>
      <protection/>
    </xf>
    <xf numFmtId="0" fontId="118" fillId="35" borderId="12" xfId="61" applyFont="1" applyFill="1" applyBorder="1" applyAlignment="1">
      <alignment vertical="top" wrapText="1"/>
      <protection/>
    </xf>
    <xf numFmtId="0" fontId="118" fillId="35" borderId="10" xfId="61" applyFont="1" applyFill="1" applyBorder="1" applyAlignment="1">
      <alignment vertical="top" wrapText="1"/>
      <protection/>
    </xf>
    <xf numFmtId="0" fontId="121" fillId="35" borderId="10" xfId="61" applyFont="1" applyFill="1" applyBorder="1" applyAlignment="1">
      <alignment vertical="top" wrapText="1"/>
      <protection/>
    </xf>
    <xf numFmtId="0" fontId="119" fillId="35" borderId="10" xfId="61" applyFont="1" applyFill="1" applyBorder="1" applyAlignment="1">
      <alignment vertical="top" wrapText="1"/>
      <protection/>
    </xf>
    <xf numFmtId="0" fontId="119" fillId="35" borderId="19" xfId="61" applyFont="1" applyFill="1" applyBorder="1" applyAlignment="1">
      <alignment vertical="top" wrapText="1"/>
      <protection/>
    </xf>
    <xf numFmtId="0" fontId="107" fillId="42" borderId="10" xfId="61" applyFont="1" applyFill="1" applyBorder="1">
      <alignment/>
      <protection/>
    </xf>
    <xf numFmtId="0" fontId="107" fillId="40" borderId="10" xfId="0" applyFont="1" applyFill="1" applyBorder="1" applyAlignment="1">
      <alignment vertical="top" wrapText="1"/>
    </xf>
    <xf numFmtId="0" fontId="107" fillId="9" borderId="10" xfId="0" applyFont="1" applyFill="1" applyBorder="1" applyAlignment="1">
      <alignment vertical="top" wrapText="1"/>
    </xf>
    <xf numFmtId="0" fontId="128" fillId="9" borderId="10" xfId="0" applyFont="1" applyFill="1" applyBorder="1" applyAlignment="1">
      <alignment vertical="top" wrapText="1"/>
    </xf>
    <xf numFmtId="0" fontId="20" fillId="35" borderId="10" xfId="0" applyFont="1" applyFill="1" applyBorder="1" applyAlignment="1">
      <alignment horizontal="center" vertical="top" wrapText="1"/>
    </xf>
    <xf numFmtId="0" fontId="115" fillId="35" borderId="10" xfId="0" applyFont="1" applyFill="1" applyBorder="1" applyAlignment="1">
      <alignment horizontal="center" vertical="top" wrapText="1"/>
    </xf>
    <xf numFmtId="0" fontId="3" fillId="0" borderId="0" xfId="0" applyFont="1" applyAlignment="1">
      <alignment vertical="top" wrapText="1"/>
    </xf>
    <xf numFmtId="0" fontId="11" fillId="0" borderId="0" xfId="0" applyFont="1" applyAlignment="1">
      <alignment vertical="top" wrapText="1"/>
    </xf>
    <xf numFmtId="0" fontId="6" fillId="43" borderId="10" xfId="0" applyFont="1" applyFill="1" applyBorder="1" applyAlignment="1">
      <alignment horizontal="left" vertical="top" wrapText="1"/>
    </xf>
    <xf numFmtId="0" fontId="0" fillId="44" borderId="10" xfId="0" applyFont="1" applyFill="1" applyBorder="1" applyAlignment="1">
      <alignment vertical="top" wrapText="1"/>
    </xf>
    <xf numFmtId="0" fontId="1" fillId="29" borderId="10" xfId="0" applyFont="1" applyFill="1" applyBorder="1" applyAlignment="1">
      <alignment horizontal="left" vertical="top" wrapText="1"/>
    </xf>
    <xf numFmtId="0" fontId="0" fillId="0" borderId="10" xfId="0" applyFont="1" applyFill="1" applyBorder="1" applyAlignment="1">
      <alignment vertical="top" wrapText="1"/>
    </xf>
    <xf numFmtId="0" fontId="1" fillId="4" borderId="10" xfId="0" applyFont="1" applyFill="1" applyBorder="1" applyAlignment="1">
      <alignment horizontal="left" vertical="top" wrapText="1" indent="1"/>
    </xf>
    <xf numFmtId="14" fontId="0" fillId="45" borderId="10" xfId="0" applyNumberFormat="1" applyFont="1" applyFill="1" applyBorder="1" applyAlignment="1">
      <alignment vertical="top" wrapText="1"/>
    </xf>
    <xf numFmtId="0" fontId="1" fillId="4" borderId="10" xfId="0" applyFont="1" applyFill="1" applyBorder="1" applyAlignment="1">
      <alignment horizontal="left" vertical="top" wrapText="1"/>
    </xf>
    <xf numFmtId="0" fontId="129" fillId="0" borderId="0" xfId="0" applyFont="1" applyAlignment="1">
      <alignment horizontal="right" vertical="top"/>
    </xf>
    <xf numFmtId="49" fontId="1" fillId="46" borderId="10" xfId="0" applyNumberFormat="1" applyFont="1" applyFill="1" applyBorder="1" applyAlignment="1">
      <alignment vertical="top"/>
    </xf>
    <xf numFmtId="0" fontId="1" fillId="46" borderId="10" xfId="0" applyFont="1" applyFill="1" applyBorder="1" applyAlignment="1">
      <alignment vertical="top" wrapText="1"/>
    </xf>
    <xf numFmtId="0" fontId="0" fillId="46" borderId="10" xfId="0" applyFont="1" applyFill="1" applyBorder="1" applyAlignment="1">
      <alignment vertical="top" wrapText="1"/>
    </xf>
    <xf numFmtId="0" fontId="0" fillId="46" borderId="10" xfId="0" applyFill="1" applyBorder="1" applyAlignment="1">
      <alignment horizontal="left" vertical="top" wrapText="1"/>
    </xf>
    <xf numFmtId="49" fontId="0" fillId="0" borderId="10" xfId="0" applyNumberFormat="1" applyFont="1" applyFill="1" applyBorder="1" applyAlignment="1">
      <alignment vertical="top" wrapText="1"/>
    </xf>
    <xf numFmtId="0" fontId="1" fillId="46" borderId="10" xfId="0" applyFont="1" applyFill="1" applyBorder="1" applyAlignment="1">
      <alignment vertical="top"/>
    </xf>
    <xf numFmtId="49" fontId="0" fillId="45" borderId="10" xfId="0" applyNumberFormat="1" applyFont="1" applyFill="1" applyBorder="1" applyAlignment="1">
      <alignment vertical="top" wrapText="1"/>
    </xf>
    <xf numFmtId="0" fontId="0" fillId="45" borderId="10" xfId="0" applyNumberFormat="1" applyFont="1" applyFill="1" applyBorder="1" applyAlignment="1">
      <alignment vertical="top" wrapText="1"/>
    </xf>
    <xf numFmtId="0" fontId="27" fillId="0" borderId="0" xfId="63" applyFont="1" applyAlignment="1">
      <alignment/>
      <protection/>
    </xf>
    <xf numFmtId="0" fontId="32" fillId="0" borderId="0" xfId="63" applyFont="1">
      <alignment/>
      <protection/>
    </xf>
    <xf numFmtId="0" fontId="32" fillId="0" borderId="0" xfId="63" applyFont="1" applyAlignment="1">
      <alignment/>
      <protection/>
    </xf>
    <xf numFmtId="0" fontId="27" fillId="0" borderId="0" xfId="63" applyFont="1">
      <alignment/>
      <protection/>
    </xf>
    <xf numFmtId="0" fontId="130" fillId="0" borderId="0" xfId="0" applyFont="1" applyAlignment="1">
      <alignment horizontal="left" vertical="top" wrapText="1"/>
    </xf>
    <xf numFmtId="0" fontId="1" fillId="0" borderId="0" xfId="0" applyFont="1" applyAlignment="1">
      <alignment vertical="center"/>
    </xf>
    <xf numFmtId="0" fontId="118" fillId="39" borderId="10" xfId="0" applyFont="1" applyFill="1" applyBorder="1" applyAlignment="1">
      <alignment vertical="top"/>
    </xf>
    <xf numFmtId="0" fontId="118" fillId="39" borderId="10" xfId="0" applyFont="1" applyFill="1" applyBorder="1" applyAlignment="1">
      <alignment vertical="top" wrapText="1"/>
    </xf>
    <xf numFmtId="0" fontId="120" fillId="39" borderId="10" xfId="0" applyFont="1" applyFill="1" applyBorder="1" applyAlignment="1">
      <alignment vertical="top" wrapText="1"/>
    </xf>
    <xf numFmtId="0" fontId="119" fillId="39" borderId="10" xfId="0" applyFont="1" applyFill="1" applyBorder="1" applyAlignment="1">
      <alignment vertical="top" wrapText="1"/>
    </xf>
    <xf numFmtId="0" fontId="119" fillId="39" borderId="10" xfId="0" applyFont="1" applyFill="1" applyBorder="1" applyAlignment="1">
      <alignment horizontal="left" vertical="top" wrapText="1"/>
    </xf>
    <xf numFmtId="0" fontId="131" fillId="0" borderId="0" xfId="0" applyFont="1" applyAlignment="1">
      <alignment vertical="top" wrapText="1"/>
    </xf>
    <xf numFmtId="49" fontId="22" fillId="0" borderId="0" xfId="59" applyNumberFormat="1" applyFont="1" applyBorder="1" applyAlignment="1">
      <alignment horizontal="left" vertical="top" wrapText="1"/>
      <protection/>
    </xf>
    <xf numFmtId="14" fontId="22" fillId="0" borderId="0" xfId="59" applyNumberFormat="1" applyFont="1" applyBorder="1" applyAlignment="1">
      <alignment horizontal="left" vertical="top" wrapText="1"/>
      <protection/>
    </xf>
    <xf numFmtId="0" fontId="115" fillId="39" borderId="10" xfId="0" applyFont="1" applyFill="1" applyBorder="1" applyAlignment="1">
      <alignment vertical="top"/>
    </xf>
    <xf numFmtId="0" fontId="0" fillId="33" borderId="0" xfId="0" applyFill="1" applyAlignment="1">
      <alignment vertical="top" wrapText="1"/>
    </xf>
    <xf numFmtId="0" fontId="23" fillId="41" borderId="10" xfId="0" applyFont="1" applyFill="1" applyBorder="1" applyAlignment="1">
      <alignment vertical="top" wrapText="1"/>
    </xf>
    <xf numFmtId="0" fontId="0" fillId="33" borderId="0" xfId="0" applyFill="1" applyAlignment="1">
      <alignment vertical="top"/>
    </xf>
    <xf numFmtId="0" fontId="0" fillId="33" borderId="0" xfId="61" applyFill="1" applyBorder="1">
      <alignment/>
      <protection/>
    </xf>
    <xf numFmtId="0" fontId="16" fillId="33" borderId="0" xfId="61" applyFont="1" applyFill="1">
      <alignment/>
      <protection/>
    </xf>
    <xf numFmtId="0" fontId="17" fillId="33" borderId="0" xfId="61" applyFont="1" applyFill="1">
      <alignment/>
      <protection/>
    </xf>
    <xf numFmtId="0" fontId="0" fillId="33" borderId="0" xfId="61" applyFill="1">
      <alignment/>
      <protection/>
    </xf>
    <xf numFmtId="0" fontId="131" fillId="33" borderId="0" xfId="61" applyFont="1" applyFill="1">
      <alignment/>
      <protection/>
    </xf>
    <xf numFmtId="0" fontId="1" fillId="33" borderId="0" xfId="61" applyFont="1" applyFill="1">
      <alignment/>
      <protection/>
    </xf>
    <xf numFmtId="0" fontId="0" fillId="33" borderId="0" xfId="61" applyFont="1" applyFill="1" applyAlignment="1">
      <alignment vertical="center" wrapText="1"/>
      <protection/>
    </xf>
    <xf numFmtId="0" fontId="0" fillId="33" borderId="0" xfId="61" applyFill="1" applyAlignment="1">
      <alignment wrapText="1"/>
      <protection/>
    </xf>
    <xf numFmtId="0" fontId="0" fillId="33" borderId="0" xfId="61" applyFont="1" applyFill="1" applyAlignment="1">
      <alignment horizontal="left" vertical="center" wrapText="1"/>
      <protection/>
    </xf>
    <xf numFmtId="0" fontId="1" fillId="33" borderId="0" xfId="61" applyFont="1" applyFill="1" applyAlignment="1">
      <alignment wrapText="1"/>
      <protection/>
    </xf>
    <xf numFmtId="0" fontId="22" fillId="33" borderId="0" xfId="61" applyFont="1" applyFill="1" applyAlignment="1">
      <alignment horizontal="left" vertical="center" wrapText="1"/>
      <protection/>
    </xf>
    <xf numFmtId="0" fontId="0" fillId="0" borderId="0" xfId="0" applyFont="1" applyAlignment="1">
      <alignment/>
    </xf>
    <xf numFmtId="0" fontId="132" fillId="0" borderId="0" xfId="0" applyFont="1" applyAlignment="1">
      <alignment/>
    </xf>
    <xf numFmtId="0" fontId="107" fillId="0" borderId="0" xfId="0" applyFont="1" applyAlignment="1">
      <alignment/>
    </xf>
    <xf numFmtId="0" fontId="107" fillId="33" borderId="0" xfId="0" applyFont="1" applyFill="1" applyAlignment="1">
      <alignment/>
    </xf>
    <xf numFmtId="0" fontId="133" fillId="0" borderId="0" xfId="0" applyFont="1" applyAlignment="1">
      <alignment/>
    </xf>
    <xf numFmtId="0" fontId="134" fillId="33" borderId="0" xfId="0" applyFont="1" applyFill="1" applyAlignment="1">
      <alignment/>
    </xf>
    <xf numFmtId="0" fontId="107" fillId="0" borderId="0" xfId="0" applyFont="1" applyAlignment="1">
      <alignment horizontal="left" vertical="center"/>
    </xf>
    <xf numFmtId="0" fontId="134" fillId="0" borderId="0" xfId="0" applyFont="1" applyAlignment="1">
      <alignment/>
    </xf>
    <xf numFmtId="0" fontId="135" fillId="33" borderId="0" xfId="61" applyFont="1" applyFill="1">
      <alignment/>
      <protection/>
    </xf>
    <xf numFmtId="0" fontId="136" fillId="33" borderId="0" xfId="61" applyFont="1" applyFill="1">
      <alignment/>
      <protection/>
    </xf>
    <xf numFmtId="0" fontId="107" fillId="33" borderId="0" xfId="61" applyFont="1" applyFill="1">
      <alignment/>
      <protection/>
    </xf>
    <xf numFmtId="0" fontId="124" fillId="33" borderId="21" xfId="61" applyFont="1" applyFill="1" applyBorder="1">
      <alignment/>
      <protection/>
    </xf>
    <xf numFmtId="0" fontId="124" fillId="33" borderId="31" xfId="61" applyFont="1" applyFill="1" applyBorder="1">
      <alignment/>
      <protection/>
    </xf>
    <xf numFmtId="0" fontId="124" fillId="33" borderId="22" xfId="61" applyFont="1" applyFill="1" applyBorder="1">
      <alignment/>
      <protection/>
    </xf>
    <xf numFmtId="0" fontId="107" fillId="33" borderId="21" xfId="61" applyFont="1" applyFill="1" applyBorder="1" applyAlignment="1">
      <alignment horizontal="left" vertical="center"/>
      <protection/>
    </xf>
    <xf numFmtId="0" fontId="107" fillId="33" borderId="31" xfId="61" applyFont="1" applyFill="1" applyBorder="1" applyAlignment="1">
      <alignment vertical="center"/>
      <protection/>
    </xf>
    <xf numFmtId="0" fontId="107" fillId="33" borderId="22" xfId="61" applyFont="1" applyFill="1" applyBorder="1" applyAlignment="1">
      <alignment vertical="center"/>
      <protection/>
    </xf>
    <xf numFmtId="0" fontId="107" fillId="33" borderId="22" xfId="61" applyFont="1" applyFill="1" applyBorder="1" applyAlignment="1">
      <alignment vertical="center" wrapText="1"/>
      <protection/>
    </xf>
    <xf numFmtId="0" fontId="107" fillId="33" borderId="31" xfId="61" applyFont="1" applyFill="1" applyBorder="1">
      <alignment/>
      <protection/>
    </xf>
    <xf numFmtId="0" fontId="107" fillId="33" borderId="22" xfId="61" applyFont="1" applyFill="1" applyBorder="1">
      <alignment/>
      <protection/>
    </xf>
    <xf numFmtId="0" fontId="8" fillId="33" borderId="0" xfId="0" applyFont="1" applyFill="1" applyAlignment="1">
      <alignment vertical="top"/>
    </xf>
    <xf numFmtId="0" fontId="9" fillId="33" borderId="0" xfId="0" applyFont="1" applyFill="1" applyAlignment="1">
      <alignment vertical="top"/>
    </xf>
    <xf numFmtId="0" fontId="4" fillId="33" borderId="0" xfId="0" applyFont="1" applyFill="1" applyAlignment="1">
      <alignment vertical="top"/>
    </xf>
    <xf numFmtId="0" fontId="0" fillId="0" borderId="0" xfId="0" applyFont="1" applyFill="1" applyAlignment="1">
      <alignment vertical="top" wrapText="1"/>
    </xf>
    <xf numFmtId="0" fontId="107" fillId="33" borderId="0" xfId="61" applyFont="1" applyFill="1" applyAlignment="1">
      <alignment vertical="top" wrapText="1"/>
      <protection/>
    </xf>
    <xf numFmtId="0" fontId="0" fillId="0" borderId="0" xfId="0" applyFont="1" applyFill="1" applyAlignment="1">
      <alignment vertical="top" wrapText="1"/>
    </xf>
    <xf numFmtId="0" fontId="0" fillId="0" borderId="0" xfId="0" applyFont="1" applyFill="1" applyAlignment="1">
      <alignment vertical="top"/>
    </xf>
    <xf numFmtId="0" fontId="124" fillId="0" borderId="13" xfId="61" applyFont="1" applyBorder="1" applyAlignment="1">
      <alignment horizontal="left" vertical="top"/>
      <protection/>
    </xf>
    <xf numFmtId="0" fontId="0" fillId="0" borderId="0" xfId="0" applyFill="1" applyAlignment="1">
      <alignment vertical="top"/>
    </xf>
    <xf numFmtId="0" fontId="137" fillId="0" borderId="31" xfId="61" applyFont="1" applyFill="1" applyBorder="1" applyAlignment="1">
      <alignment horizontal="center" vertical="center" wrapText="1"/>
      <protection/>
    </xf>
    <xf numFmtId="0" fontId="1" fillId="0" borderId="32" xfId="61" applyFont="1" applyBorder="1" applyAlignment="1">
      <alignment vertical="top"/>
      <protection/>
    </xf>
    <xf numFmtId="0" fontId="15" fillId="0" borderId="0" xfId="59" applyFont="1" applyAlignment="1">
      <alignment wrapText="1"/>
      <protection/>
    </xf>
    <xf numFmtId="0" fontId="111" fillId="0" borderId="0" xfId="59" applyFont="1" applyAlignment="1">
      <alignment wrapText="1"/>
      <protection/>
    </xf>
    <xf numFmtId="0" fontId="15" fillId="0" borderId="0" xfId="59" applyAlignment="1">
      <alignment wrapText="1"/>
      <protection/>
    </xf>
    <xf numFmtId="0" fontId="1" fillId="0" borderId="10" xfId="0" applyFont="1" applyFill="1" applyBorder="1" applyAlignment="1">
      <alignment vertical="top" wrapText="1"/>
    </xf>
    <xf numFmtId="0" fontId="138" fillId="0" borderId="13" xfId="61" applyFont="1" applyBorder="1" applyAlignment="1">
      <alignment vertical="top"/>
      <protection/>
    </xf>
    <xf numFmtId="0" fontId="112" fillId="0" borderId="13" xfId="61" applyFont="1" applyBorder="1" applyAlignment="1">
      <alignment vertical="top"/>
      <protection/>
    </xf>
    <xf numFmtId="0" fontId="112" fillId="0" borderId="33" xfId="61" applyFont="1" applyBorder="1" applyAlignment="1">
      <alignment vertical="top"/>
      <protection/>
    </xf>
    <xf numFmtId="0" fontId="18" fillId="0" borderId="10" xfId="0" applyFont="1" applyFill="1" applyBorder="1" applyAlignment="1">
      <alignment vertical="top" wrapText="1"/>
    </xf>
    <xf numFmtId="0" fontId="139" fillId="0" borderId="0" xfId="0" applyFont="1" applyFill="1" applyAlignment="1">
      <alignment vertical="top"/>
    </xf>
    <xf numFmtId="0" fontId="4" fillId="0" borderId="10" xfId="0" applyFont="1" applyFill="1" applyBorder="1" applyAlignment="1">
      <alignment vertical="top" wrapText="1"/>
    </xf>
    <xf numFmtId="49" fontId="0" fillId="40" borderId="10" xfId="0" applyNumberFormat="1" applyFill="1" applyBorder="1" applyAlignment="1">
      <alignment vertical="top" wrapText="1"/>
    </xf>
    <xf numFmtId="49" fontId="0" fillId="9" borderId="10" xfId="0" applyNumberFormat="1" applyFill="1" applyBorder="1" applyAlignment="1">
      <alignment vertical="top" wrapText="1"/>
    </xf>
    <xf numFmtId="0" fontId="0" fillId="37" borderId="10" xfId="60" applyFill="1" applyBorder="1" applyAlignment="1">
      <alignment vertical="top" wrapText="1"/>
      <protection/>
    </xf>
    <xf numFmtId="49" fontId="0" fillId="37" borderId="10" xfId="60" applyNumberFormat="1" applyFill="1" applyBorder="1" applyAlignment="1">
      <alignment horizontal="left" vertical="top" wrapText="1"/>
      <protection/>
    </xf>
    <xf numFmtId="0" fontId="33" fillId="37" borderId="10" xfId="0" applyFont="1" applyFill="1" applyBorder="1" applyAlignment="1">
      <alignment vertical="top" wrapText="1"/>
    </xf>
    <xf numFmtId="0" fontId="46" fillId="37" borderId="12" xfId="59" applyFont="1" applyFill="1" applyBorder="1" applyAlignment="1">
      <alignment horizontal="left" vertical="center"/>
      <protection/>
    </xf>
    <xf numFmtId="0" fontId="46" fillId="37" borderId="34" xfId="59" applyFont="1" applyFill="1" applyBorder="1" applyAlignment="1">
      <alignment horizontal="left" vertical="center"/>
      <protection/>
    </xf>
    <xf numFmtId="0" fontId="4" fillId="0" borderId="0" xfId="0" applyFont="1" applyFill="1" applyAlignment="1">
      <alignment vertical="top"/>
    </xf>
    <xf numFmtId="0" fontId="15" fillId="37" borderId="13" xfId="59" applyFont="1" applyFill="1" applyBorder="1" applyAlignment="1">
      <alignment horizontal="left" vertical="center"/>
      <protection/>
    </xf>
    <xf numFmtId="0" fontId="140" fillId="33" borderId="0" xfId="0" applyFont="1" applyFill="1" applyAlignment="1">
      <alignment/>
    </xf>
    <xf numFmtId="0" fontId="141" fillId="0" borderId="0" xfId="0" applyFont="1" applyAlignment="1">
      <alignment vertical="top" wrapText="1"/>
    </xf>
    <xf numFmtId="0" fontId="15" fillId="37" borderId="35" xfId="59" applyFont="1" applyFill="1" applyBorder="1" applyAlignment="1">
      <alignment horizontal="left" vertical="center"/>
      <protection/>
    </xf>
    <xf numFmtId="0" fontId="22" fillId="37" borderId="10" xfId="59" applyFont="1" applyFill="1" applyBorder="1" applyAlignment="1">
      <alignment horizontal="left" vertical="center"/>
      <protection/>
    </xf>
    <xf numFmtId="0" fontId="22" fillId="37" borderId="36" xfId="59" applyFont="1" applyFill="1" applyBorder="1" applyAlignment="1">
      <alignment horizontal="left" vertical="center"/>
      <protection/>
    </xf>
    <xf numFmtId="49" fontId="22" fillId="37" borderId="10" xfId="59" applyNumberFormat="1" applyFont="1" applyFill="1" applyBorder="1" applyAlignment="1">
      <alignment horizontal="left" vertical="center"/>
      <protection/>
    </xf>
    <xf numFmtId="0" fontId="15" fillId="37" borderId="37" xfId="59" applyFont="1" applyFill="1" applyBorder="1" applyAlignment="1">
      <alignment horizontal="left" vertical="center"/>
      <protection/>
    </xf>
    <xf numFmtId="14" fontId="22" fillId="37" borderId="19" xfId="59" applyNumberFormat="1" applyFont="1" applyFill="1" applyBorder="1" applyAlignment="1">
      <alignment horizontal="left" vertical="center"/>
      <protection/>
    </xf>
    <xf numFmtId="182" fontId="22" fillId="37" borderId="19" xfId="59" applyNumberFormat="1" applyFont="1" applyFill="1" applyBorder="1" applyAlignment="1">
      <alignment horizontal="left" vertical="center"/>
      <protection/>
    </xf>
    <xf numFmtId="0" fontId="22" fillId="37" borderId="38" xfId="59" applyFont="1" applyFill="1" applyBorder="1" applyAlignment="1">
      <alignment horizontal="left" vertical="center"/>
      <protection/>
    </xf>
    <xf numFmtId="14" fontId="22" fillId="37" borderId="37" xfId="59" applyNumberFormat="1" applyFont="1" applyFill="1" applyBorder="1" applyAlignment="1">
      <alignment horizontal="left" vertical="top" wrapText="1"/>
      <protection/>
    </xf>
    <xf numFmtId="49" fontId="22" fillId="37" borderId="34" xfId="59" applyNumberFormat="1" applyFont="1" applyFill="1" applyBorder="1" applyAlignment="1" quotePrefix="1">
      <alignment horizontal="left" vertical="top" wrapText="1"/>
      <protection/>
    </xf>
    <xf numFmtId="0" fontId="131" fillId="0" borderId="0" xfId="0" applyFont="1" applyAlignment="1">
      <alignment vertical="top"/>
    </xf>
    <xf numFmtId="0" fontId="0" fillId="33" borderId="0" xfId="61" applyFont="1" applyFill="1">
      <alignment/>
      <protection/>
    </xf>
    <xf numFmtId="0" fontId="16" fillId="0" borderId="0" xfId="0" applyFont="1" applyBorder="1" applyAlignment="1">
      <alignment vertical="top"/>
    </xf>
    <xf numFmtId="0" fontId="1" fillId="0" borderId="33" xfId="0" applyFont="1" applyBorder="1" applyAlignment="1">
      <alignment vertical="top"/>
    </xf>
    <xf numFmtId="0" fontId="1" fillId="0" borderId="23"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112" fillId="0" borderId="32" xfId="0" applyFont="1" applyBorder="1" applyAlignment="1">
      <alignment vertical="top"/>
    </xf>
    <xf numFmtId="0" fontId="0" fillId="0" borderId="25"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1" fillId="0" borderId="25" xfId="0" applyFont="1" applyBorder="1" applyAlignment="1">
      <alignment vertical="top" wrapText="1"/>
    </xf>
    <xf numFmtId="0" fontId="38" fillId="0" borderId="0" xfId="59" applyFont="1">
      <alignment/>
      <protection/>
    </xf>
    <xf numFmtId="0" fontId="1" fillId="9" borderId="10" xfId="60" applyFont="1" applyFill="1" applyBorder="1" applyAlignment="1">
      <alignment vertical="top" wrapText="1"/>
      <protection/>
    </xf>
    <xf numFmtId="0" fontId="1" fillId="40" borderId="10" xfId="60" applyFont="1" applyFill="1" applyBorder="1" applyAlignment="1">
      <alignment vertical="top" wrapText="1"/>
      <protection/>
    </xf>
    <xf numFmtId="0" fontId="1" fillId="41" borderId="10" xfId="60" applyFont="1" applyFill="1" applyBorder="1" applyAlignment="1">
      <alignment vertical="top" wrapText="1"/>
      <protection/>
    </xf>
    <xf numFmtId="0" fontId="17" fillId="37" borderId="10" xfId="0" applyFont="1" applyFill="1" applyBorder="1" applyAlignment="1">
      <alignment horizontal="left" vertical="top" wrapText="1"/>
    </xf>
    <xf numFmtId="0" fontId="17" fillId="37" borderId="10" xfId="0" applyFont="1" applyFill="1" applyBorder="1" applyAlignment="1">
      <alignment horizontal="center" vertical="top" wrapText="1"/>
    </xf>
    <xf numFmtId="0" fontId="33" fillId="0" borderId="10" xfId="0" applyFont="1" applyFill="1" applyBorder="1" applyAlignment="1">
      <alignment vertical="top" wrapText="1"/>
    </xf>
    <xf numFmtId="0" fontId="35" fillId="0" borderId="10" xfId="0" applyFont="1" applyFill="1" applyBorder="1" applyAlignment="1">
      <alignment vertical="top" wrapText="1"/>
    </xf>
    <xf numFmtId="0" fontId="12" fillId="40" borderId="10" xfId="53" applyFill="1" applyBorder="1" applyAlignment="1" applyProtection="1">
      <alignment vertical="top" wrapText="1"/>
      <protection/>
    </xf>
    <xf numFmtId="49" fontId="1" fillId="40" borderId="10" xfId="60" applyNumberFormat="1" applyFont="1" applyFill="1" applyBorder="1" applyAlignment="1">
      <alignment horizontal="left" vertical="top" wrapText="1"/>
      <protection/>
    </xf>
    <xf numFmtId="0" fontId="142" fillId="9" borderId="10" xfId="60" applyFont="1" applyFill="1" applyBorder="1" applyAlignment="1">
      <alignment vertical="top" wrapText="1"/>
      <protection/>
    </xf>
    <xf numFmtId="49" fontId="0" fillId="9" borderId="10" xfId="60" applyNumberFormat="1" applyFill="1" applyBorder="1" applyAlignment="1">
      <alignment horizontal="left" vertical="top" wrapText="1"/>
      <protection/>
    </xf>
    <xf numFmtId="0" fontId="7" fillId="9" borderId="10" xfId="53" applyFont="1" applyFill="1" applyBorder="1" applyAlignment="1" applyProtection="1">
      <alignment vertical="top" wrapText="1"/>
      <protection/>
    </xf>
    <xf numFmtId="0" fontId="0" fillId="9" borderId="10" xfId="0" applyFont="1" applyFill="1" applyBorder="1" applyAlignment="1">
      <alignment vertical="top" wrapText="1"/>
    </xf>
    <xf numFmtId="0" fontId="0" fillId="37" borderId="10" xfId="60" applyFont="1" applyFill="1" applyBorder="1" applyAlignment="1">
      <alignment vertical="top" wrapText="1"/>
      <protection/>
    </xf>
    <xf numFmtId="0" fontId="12" fillId="37" borderId="10" xfId="53" applyFill="1" applyBorder="1" applyAlignment="1" applyProtection="1">
      <alignment vertical="top" wrapText="1"/>
      <protection/>
    </xf>
    <xf numFmtId="14" fontId="0" fillId="9" borderId="10" xfId="0" applyNumberFormat="1" applyFill="1" applyBorder="1" applyAlignment="1">
      <alignment vertical="top" wrapText="1"/>
    </xf>
    <xf numFmtId="14" fontId="139" fillId="47" borderId="10" xfId="0" applyNumberFormat="1" applyFont="1" applyFill="1" applyBorder="1" applyAlignment="1">
      <alignment vertical="top" wrapText="1"/>
    </xf>
    <xf numFmtId="14" fontId="112" fillId="47" borderId="10" xfId="0" applyNumberFormat="1" applyFont="1" applyFill="1" applyBorder="1" applyAlignment="1">
      <alignment vertical="top" wrapText="1"/>
    </xf>
    <xf numFmtId="0" fontId="0" fillId="41" borderId="10" xfId="0" applyFont="1" applyFill="1" applyBorder="1" applyAlignment="1">
      <alignment vertical="top" wrapText="1"/>
    </xf>
    <xf numFmtId="15" fontId="1" fillId="41" borderId="10" xfId="60" applyNumberFormat="1" applyFont="1" applyFill="1" applyBorder="1" applyAlignment="1">
      <alignment horizontal="left" vertical="top" wrapText="1"/>
      <protection/>
    </xf>
    <xf numFmtId="49" fontId="1" fillId="41" borderId="10" xfId="0" applyNumberFormat="1" applyFont="1" applyFill="1" applyBorder="1" applyAlignment="1">
      <alignment vertical="top" wrapText="1"/>
    </xf>
    <xf numFmtId="0" fontId="11" fillId="41" borderId="10" xfId="0" applyFont="1" applyFill="1" applyBorder="1" applyAlignment="1">
      <alignment vertical="top" wrapText="1"/>
    </xf>
    <xf numFmtId="0" fontId="1" fillId="41" borderId="10" xfId="0" applyNumberFormat="1" applyFont="1" applyFill="1" applyBorder="1" applyAlignment="1">
      <alignment vertical="top" wrapText="1"/>
    </xf>
    <xf numFmtId="0" fontId="0" fillId="41" borderId="10" xfId="60" applyFill="1" applyBorder="1" applyAlignment="1">
      <alignment vertical="top" wrapText="1"/>
      <protection/>
    </xf>
    <xf numFmtId="0" fontId="1" fillId="0" borderId="10" xfId="0" applyFont="1" applyFill="1" applyBorder="1" applyAlignment="1">
      <alignment horizontal="left" vertical="top" wrapText="1" indent="1"/>
    </xf>
    <xf numFmtId="0" fontId="4"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14" fontId="0" fillId="41" borderId="10" xfId="0" applyNumberFormat="1" applyFont="1" applyFill="1" applyBorder="1" applyAlignment="1">
      <alignment vertical="top" wrapText="1"/>
    </xf>
    <xf numFmtId="0" fontId="0" fillId="41" borderId="10" xfId="0" applyNumberFormat="1" applyFont="1" applyFill="1" applyBorder="1" applyAlignment="1">
      <alignment vertical="top" wrapText="1"/>
    </xf>
    <xf numFmtId="0" fontId="0" fillId="41" borderId="10" xfId="0" applyFont="1" applyFill="1" applyBorder="1" applyAlignment="1">
      <alignment vertical="top" wrapText="1"/>
    </xf>
    <xf numFmtId="0" fontId="14" fillId="0" borderId="10" xfId="0" applyFont="1" applyFill="1" applyBorder="1" applyAlignment="1">
      <alignment vertical="top" wrapText="1"/>
    </xf>
    <xf numFmtId="0" fontId="11" fillId="0" borderId="10" xfId="0" applyFont="1" applyFill="1" applyBorder="1" applyAlignment="1">
      <alignment vertical="top" wrapText="1"/>
    </xf>
    <xf numFmtId="0" fontId="125" fillId="0" borderId="10" xfId="0" applyFont="1" applyFill="1" applyBorder="1" applyAlignment="1">
      <alignment vertical="top" wrapText="1"/>
    </xf>
    <xf numFmtId="0" fontId="0" fillId="9" borderId="10" xfId="0" applyFill="1" applyBorder="1" applyAlignment="1" applyProtection="1">
      <alignment vertical="top" wrapText="1"/>
      <protection locked="0"/>
    </xf>
    <xf numFmtId="0" fontId="1" fillId="9" borderId="10" xfId="60" applyFont="1" applyFill="1" applyBorder="1" applyAlignment="1" applyProtection="1">
      <alignment vertical="top" wrapText="1"/>
      <protection locked="0"/>
    </xf>
    <xf numFmtId="0" fontId="4" fillId="40" borderId="10" xfId="0" applyFont="1" applyFill="1" applyBorder="1" applyAlignment="1">
      <alignment vertical="top" wrapText="1"/>
    </xf>
    <xf numFmtId="0" fontId="0" fillId="40" borderId="10" xfId="0" applyFont="1" applyFill="1" applyBorder="1" applyAlignment="1" applyProtection="1">
      <alignment/>
      <protection locked="0"/>
    </xf>
    <xf numFmtId="0" fontId="4" fillId="42" borderId="10" xfId="0" applyFont="1" applyFill="1" applyBorder="1" applyAlignment="1">
      <alignment vertical="top" wrapText="1"/>
    </xf>
    <xf numFmtId="0" fontId="0" fillId="40" borderId="10" xfId="0" applyFont="1" applyFill="1" applyBorder="1" applyAlignment="1" applyProtection="1">
      <alignment vertical="top" wrapText="1"/>
      <protection locked="0"/>
    </xf>
    <xf numFmtId="0" fontId="0" fillId="9" borderId="10" xfId="0" applyFont="1" applyFill="1" applyBorder="1" applyAlignment="1" applyProtection="1">
      <alignment vertical="top" wrapText="1"/>
      <protection locked="0"/>
    </xf>
    <xf numFmtId="0" fontId="125" fillId="42" borderId="10" xfId="61" applyFont="1" applyFill="1" applyBorder="1" applyAlignment="1">
      <alignment vertical="top" wrapText="1"/>
      <protection/>
    </xf>
    <xf numFmtId="0" fontId="107" fillId="40" borderId="10" xfId="61" applyFont="1" applyFill="1" applyBorder="1" applyAlignment="1" applyProtection="1">
      <alignment vertical="top" wrapText="1"/>
      <protection locked="0"/>
    </xf>
    <xf numFmtId="0" fontId="0" fillId="40" borderId="10" xfId="61" applyFont="1" applyFill="1" applyBorder="1" applyAlignment="1" applyProtection="1">
      <alignment vertical="top" wrapText="1"/>
      <protection locked="0"/>
    </xf>
    <xf numFmtId="49" fontId="0" fillId="40" borderId="10" xfId="0" applyNumberFormat="1" applyFont="1" applyFill="1" applyBorder="1" applyAlignment="1">
      <alignment vertical="top" wrapText="1"/>
    </xf>
    <xf numFmtId="0" fontId="125" fillId="40" borderId="10" xfId="0" applyFont="1" applyFill="1" applyBorder="1" applyAlignment="1">
      <alignment vertical="top" wrapText="1"/>
    </xf>
    <xf numFmtId="0" fontId="107" fillId="40" borderId="10" xfId="0" applyFont="1" applyFill="1" applyBorder="1" applyAlignment="1" applyProtection="1">
      <alignment vertical="top" wrapText="1"/>
      <protection locked="0"/>
    </xf>
    <xf numFmtId="0" fontId="125" fillId="9" borderId="10" xfId="0" applyFont="1" applyFill="1" applyBorder="1" applyAlignment="1">
      <alignment vertical="top" wrapText="1"/>
    </xf>
    <xf numFmtId="0" fontId="107" fillId="9" borderId="10" xfId="0" applyFont="1" applyFill="1" applyBorder="1" applyAlignment="1" applyProtection="1">
      <alignment vertical="top" wrapText="1"/>
      <protection locked="0"/>
    </xf>
    <xf numFmtId="0" fontId="0" fillId="40" borderId="10" xfId="0" applyFont="1" applyFill="1" applyBorder="1" applyAlignment="1" applyProtection="1">
      <alignment vertical="top" wrapText="1"/>
      <protection locked="0"/>
    </xf>
    <xf numFmtId="0" fontId="0" fillId="9" borderId="10" xfId="0" applyFont="1" applyFill="1" applyBorder="1" applyAlignment="1" applyProtection="1">
      <alignment vertical="top" wrapText="1"/>
      <protection locked="0"/>
    </xf>
    <xf numFmtId="0" fontId="0" fillId="41" borderId="10" xfId="60" applyFont="1" applyFill="1" applyBorder="1" applyAlignment="1">
      <alignment vertical="top" wrapText="1"/>
      <protection/>
    </xf>
    <xf numFmtId="0" fontId="3" fillId="46" borderId="0" xfId="0" applyFont="1" applyFill="1" applyAlignment="1">
      <alignment vertical="top"/>
    </xf>
    <xf numFmtId="0" fontId="1" fillId="46" borderId="0" xfId="0" applyFont="1" applyFill="1" applyAlignment="1">
      <alignment vertical="top"/>
    </xf>
    <xf numFmtId="0" fontId="0" fillId="46" borderId="0" xfId="0" applyFill="1" applyAlignment="1">
      <alignment vertical="top"/>
    </xf>
    <xf numFmtId="0" fontId="3" fillId="46" borderId="0" xfId="0" applyFont="1" applyFill="1" applyAlignment="1">
      <alignment vertical="top" wrapText="1"/>
    </xf>
    <xf numFmtId="0" fontId="0" fillId="46" borderId="0" xfId="0" applyFont="1" applyFill="1" applyAlignment="1">
      <alignment vertical="top" wrapText="1"/>
    </xf>
    <xf numFmtId="0" fontId="14" fillId="46" borderId="0" xfId="0" applyFont="1" applyFill="1" applyAlignment="1">
      <alignment vertical="top"/>
    </xf>
    <xf numFmtId="0" fontId="39" fillId="46" borderId="0" xfId="63" applyFont="1" applyFill="1" applyAlignment="1">
      <alignment/>
      <protection/>
    </xf>
    <xf numFmtId="0" fontId="32" fillId="46" borderId="0" xfId="63" applyFont="1" applyFill="1">
      <alignment/>
      <protection/>
    </xf>
    <xf numFmtId="0" fontId="45" fillId="33" borderId="0" xfId="53" applyFont="1" applyFill="1" applyAlignment="1" applyProtection="1">
      <alignment/>
      <protection/>
    </xf>
    <xf numFmtId="0" fontId="0" fillId="35" borderId="10" xfId="0" applyFont="1" applyFill="1" applyBorder="1" applyAlignment="1">
      <alignment vertical="top" wrapText="1"/>
    </xf>
    <xf numFmtId="0" fontId="1" fillId="48" borderId="10" xfId="0" applyFont="1" applyFill="1" applyBorder="1" applyAlignment="1">
      <alignment vertical="top" wrapText="1"/>
    </xf>
    <xf numFmtId="0" fontId="4" fillId="48" borderId="10" xfId="0" applyFont="1" applyFill="1" applyBorder="1" applyAlignment="1">
      <alignment vertical="top" wrapText="1"/>
    </xf>
    <xf numFmtId="0" fontId="0" fillId="48" borderId="10" xfId="0" applyFill="1" applyBorder="1" applyAlignment="1">
      <alignment vertical="top" wrapText="1"/>
    </xf>
    <xf numFmtId="0" fontId="1" fillId="48" borderId="10" xfId="0" applyFont="1" applyFill="1" applyBorder="1" applyAlignment="1">
      <alignment vertical="top"/>
    </xf>
    <xf numFmtId="0" fontId="1" fillId="49" borderId="10" xfId="60" applyFont="1" applyFill="1" applyBorder="1" applyAlignment="1">
      <alignment vertical="top" wrapText="1"/>
      <protection/>
    </xf>
    <xf numFmtId="0" fontId="142" fillId="49" borderId="10" xfId="60" applyFont="1" applyFill="1" applyBorder="1" applyAlignment="1">
      <alignment vertical="top" wrapText="1"/>
      <protection/>
    </xf>
    <xf numFmtId="49" fontId="0" fillId="49" borderId="10" xfId="60" applyNumberFormat="1" applyFill="1" applyBorder="1" applyAlignment="1">
      <alignment horizontal="left" vertical="top" wrapText="1"/>
      <protection/>
    </xf>
    <xf numFmtId="0" fontId="7" fillId="49" borderId="10" xfId="53" applyFont="1" applyFill="1" applyBorder="1" applyAlignment="1" applyProtection="1">
      <alignment vertical="top" wrapText="1"/>
      <protection/>
    </xf>
    <xf numFmtId="0" fontId="0" fillId="49" borderId="10" xfId="0" applyFont="1" applyFill="1" applyBorder="1" applyAlignment="1">
      <alignment vertical="top" wrapText="1"/>
    </xf>
    <xf numFmtId="0" fontId="0" fillId="49" borderId="10" xfId="0" applyFill="1" applyBorder="1" applyAlignment="1">
      <alignment vertical="top" wrapText="1"/>
    </xf>
    <xf numFmtId="49" fontId="0" fillId="49" borderId="10" xfId="0" applyNumberFormat="1" applyFill="1" applyBorder="1" applyAlignment="1">
      <alignment vertical="top" wrapText="1"/>
    </xf>
    <xf numFmtId="0" fontId="1" fillId="49" borderId="10" xfId="0" applyFont="1" applyFill="1" applyBorder="1" applyAlignment="1">
      <alignment vertical="top" wrapText="1"/>
    </xf>
    <xf numFmtId="0" fontId="119" fillId="48" borderId="10" xfId="0" applyFont="1" applyFill="1" applyBorder="1" applyAlignment="1">
      <alignment vertical="top" wrapText="1"/>
    </xf>
    <xf numFmtId="0" fontId="11" fillId="48" borderId="10" xfId="0" applyFont="1" applyFill="1" applyBorder="1" applyAlignment="1">
      <alignment vertical="top" wrapText="1"/>
    </xf>
    <xf numFmtId="0" fontId="0" fillId="48" borderId="10" xfId="0" applyFont="1" applyFill="1" applyBorder="1" applyAlignment="1">
      <alignment vertical="top" wrapText="1"/>
    </xf>
    <xf numFmtId="0" fontId="0" fillId="39" borderId="10" xfId="0" applyNumberFormat="1" applyFont="1" applyFill="1" applyBorder="1" applyAlignment="1">
      <alignment vertical="top" wrapText="1"/>
    </xf>
    <xf numFmtId="0" fontId="0" fillId="39" borderId="10" xfId="0" applyFont="1" applyFill="1" applyBorder="1" applyAlignment="1">
      <alignment vertical="top" wrapText="1"/>
    </xf>
    <xf numFmtId="0" fontId="118" fillId="50" borderId="10" xfId="0" applyFont="1" applyFill="1" applyBorder="1" applyAlignment="1">
      <alignment vertical="top" wrapText="1"/>
    </xf>
    <xf numFmtId="0" fontId="118" fillId="33" borderId="10" xfId="0" applyFont="1" applyFill="1" applyBorder="1" applyAlignment="1">
      <alignment vertical="top" wrapText="1"/>
    </xf>
    <xf numFmtId="0" fontId="0" fillId="41" borderId="10" xfId="0" applyFill="1" applyBorder="1" applyAlignment="1">
      <alignment vertical="top" wrapText="1"/>
    </xf>
    <xf numFmtId="0" fontId="3" fillId="0" borderId="0" xfId="60" applyFont="1" applyAlignment="1">
      <alignment vertical="top"/>
      <protection/>
    </xf>
    <xf numFmtId="0" fontId="1" fillId="0" borderId="0" xfId="60" applyFont="1" applyAlignment="1">
      <alignment vertical="top"/>
      <protection/>
    </xf>
    <xf numFmtId="0" fontId="4" fillId="0" borderId="0" xfId="60" applyFont="1" applyAlignment="1">
      <alignment vertical="top"/>
      <protection/>
    </xf>
    <xf numFmtId="0" fontId="0" fillId="0" borderId="0" xfId="60" applyAlignment="1">
      <alignment vertical="top"/>
      <protection/>
    </xf>
    <xf numFmtId="0" fontId="0" fillId="0" borderId="0" xfId="60">
      <alignment/>
      <protection/>
    </xf>
    <xf numFmtId="0" fontId="0" fillId="0" borderId="25" xfId="60" applyBorder="1">
      <alignment/>
      <protection/>
    </xf>
    <xf numFmtId="0" fontId="16" fillId="40" borderId="23" xfId="60" applyFont="1" applyFill="1" applyBorder="1">
      <alignment/>
      <protection/>
    </xf>
    <xf numFmtId="0" fontId="0" fillId="40" borderId="23" xfId="60" applyFill="1" applyBorder="1">
      <alignment/>
      <protection/>
    </xf>
    <xf numFmtId="0" fontId="16" fillId="12" borderId="23" xfId="60" applyFont="1" applyFill="1" applyBorder="1">
      <alignment/>
      <protection/>
    </xf>
    <xf numFmtId="0" fontId="0" fillId="12" borderId="23" xfId="60" applyFill="1" applyBorder="1">
      <alignment/>
      <protection/>
    </xf>
    <xf numFmtId="0" fontId="0" fillId="12" borderId="0" xfId="60" applyFill="1" applyBorder="1">
      <alignment/>
      <protection/>
    </xf>
    <xf numFmtId="0" fontId="16" fillId="14" borderId="23" xfId="60" applyFont="1" applyFill="1" applyBorder="1">
      <alignment/>
      <protection/>
    </xf>
    <xf numFmtId="0" fontId="0" fillId="14" borderId="23" xfId="60" applyFill="1" applyBorder="1">
      <alignment/>
      <protection/>
    </xf>
    <xf numFmtId="0" fontId="0" fillId="14" borderId="0" xfId="60" applyFill="1" applyBorder="1">
      <alignment/>
      <protection/>
    </xf>
    <xf numFmtId="0" fontId="0" fillId="14" borderId="24" xfId="60" applyFill="1" applyBorder="1">
      <alignment/>
      <protection/>
    </xf>
    <xf numFmtId="0" fontId="0" fillId="40" borderId="13" xfId="60" applyFill="1" applyBorder="1">
      <alignment/>
      <protection/>
    </xf>
    <xf numFmtId="0" fontId="124" fillId="40" borderId="0" xfId="60" applyFont="1" applyFill="1" applyBorder="1">
      <alignment/>
      <protection/>
    </xf>
    <xf numFmtId="0" fontId="0" fillId="40" borderId="0" xfId="60" applyFill="1" applyBorder="1">
      <alignment/>
      <protection/>
    </xf>
    <xf numFmtId="0" fontId="0" fillId="48" borderId="11" xfId="60" applyFont="1" applyFill="1" applyBorder="1">
      <alignment/>
      <protection/>
    </xf>
    <xf numFmtId="0" fontId="1" fillId="33" borderId="11" xfId="60" applyFont="1" applyFill="1" applyBorder="1" applyAlignment="1">
      <alignment horizontal="center"/>
      <protection/>
    </xf>
    <xf numFmtId="0" fontId="0" fillId="48" borderId="11" xfId="60" applyFont="1" applyFill="1" applyBorder="1" applyAlignment="1">
      <alignment horizontal="center"/>
      <protection/>
    </xf>
    <xf numFmtId="0" fontId="0" fillId="14" borderId="20" xfId="60" applyFill="1" applyBorder="1">
      <alignment/>
      <protection/>
    </xf>
    <xf numFmtId="0" fontId="1" fillId="40" borderId="0" xfId="60" applyFont="1" applyFill="1" applyBorder="1">
      <alignment/>
      <protection/>
    </xf>
    <xf numFmtId="0" fontId="0" fillId="40" borderId="32" xfId="60" applyFill="1" applyBorder="1">
      <alignment/>
      <protection/>
    </xf>
    <xf numFmtId="0" fontId="0" fillId="40" borderId="25" xfId="60" applyFill="1" applyBorder="1">
      <alignment/>
      <protection/>
    </xf>
    <xf numFmtId="0" fontId="0" fillId="12" borderId="25" xfId="60" applyFill="1" applyBorder="1">
      <alignment/>
      <protection/>
    </xf>
    <xf numFmtId="0" fontId="0" fillId="14" borderId="25" xfId="60" applyFill="1" applyBorder="1">
      <alignment/>
      <protection/>
    </xf>
    <xf numFmtId="0" fontId="0" fillId="14" borderId="26" xfId="60" applyFill="1" applyBorder="1">
      <alignment/>
      <protection/>
    </xf>
    <xf numFmtId="49" fontId="33" fillId="0" borderId="0" xfId="60" applyNumberFormat="1" applyFont="1">
      <alignment/>
      <protection/>
    </xf>
    <xf numFmtId="0" fontId="0" fillId="0" borderId="0" xfId="60" applyFill="1">
      <alignment/>
      <protection/>
    </xf>
    <xf numFmtId="0" fontId="0" fillId="0" borderId="0" xfId="60" applyFont="1" applyFill="1">
      <alignment/>
      <protection/>
    </xf>
    <xf numFmtId="0" fontId="118" fillId="35" borderId="0" xfId="60" applyFont="1" applyFill="1">
      <alignment/>
      <protection/>
    </xf>
    <xf numFmtId="0" fontId="0" fillId="51" borderId="10" xfId="60" applyFill="1" applyBorder="1">
      <alignment/>
      <protection/>
    </xf>
    <xf numFmtId="0" fontId="0" fillId="49" borderId="39" xfId="0" applyFont="1" applyFill="1" applyBorder="1" applyAlignment="1">
      <alignment vertical="top" wrapText="1"/>
    </xf>
    <xf numFmtId="0" fontId="0" fillId="49" borderId="40" xfId="0" applyFont="1" applyFill="1" applyBorder="1" applyAlignment="1">
      <alignment vertical="top" wrapText="1"/>
    </xf>
    <xf numFmtId="0" fontId="0" fillId="49" borderId="41" xfId="0" applyFont="1" applyFill="1" applyBorder="1" applyAlignment="1">
      <alignment vertical="top" wrapText="1"/>
    </xf>
    <xf numFmtId="0" fontId="0" fillId="0" borderId="0" xfId="60" applyAlignment="1">
      <alignment vertical="top" wrapText="1"/>
      <protection/>
    </xf>
    <xf numFmtId="0" fontId="4" fillId="0" borderId="0" xfId="60" applyFont="1" applyAlignment="1">
      <alignment vertical="top" wrapText="1"/>
      <protection/>
    </xf>
    <xf numFmtId="0" fontId="1" fillId="0" borderId="0" xfId="60" applyFont="1" applyAlignment="1">
      <alignment vertical="top" wrapText="1"/>
      <protection/>
    </xf>
    <xf numFmtId="0" fontId="1" fillId="32" borderId="10" xfId="60" applyFont="1" applyFill="1" applyBorder="1" applyAlignment="1">
      <alignment horizontal="center" vertical="top" wrapText="1"/>
      <protection/>
    </xf>
    <xf numFmtId="0" fontId="0" fillId="0" borderId="10" xfId="60" applyFill="1" applyBorder="1" applyAlignment="1">
      <alignment vertical="top" wrapText="1"/>
      <protection/>
    </xf>
    <xf numFmtId="0" fontId="0" fillId="0" borderId="10" xfId="60" applyFill="1" applyBorder="1">
      <alignment/>
      <protection/>
    </xf>
    <xf numFmtId="0" fontId="128" fillId="0" borderId="10" xfId="60" applyFont="1" applyBorder="1" applyAlignment="1">
      <alignment vertical="top" wrapText="1"/>
      <protection/>
    </xf>
    <xf numFmtId="0" fontId="8" fillId="0" borderId="0" xfId="60" applyFont="1" applyAlignment="1">
      <alignment vertical="top"/>
      <protection/>
    </xf>
    <xf numFmtId="0" fontId="10" fillId="0" borderId="0" xfId="60" applyFont="1" applyAlignment="1">
      <alignment vertical="top"/>
      <protection/>
    </xf>
    <xf numFmtId="0" fontId="9" fillId="0" borderId="0" xfId="60" applyFont="1" applyAlignment="1">
      <alignment vertical="top"/>
      <protection/>
    </xf>
    <xf numFmtId="0" fontId="128" fillId="9" borderId="10" xfId="60" applyFont="1" applyFill="1" applyBorder="1" applyAlignment="1">
      <alignment vertical="top" wrapText="1"/>
      <protection/>
    </xf>
    <xf numFmtId="0" fontId="5" fillId="35" borderId="10" xfId="60" applyFont="1" applyFill="1" applyBorder="1" applyAlignment="1">
      <alignment horizontal="center" vertical="top" wrapText="1"/>
      <protection/>
    </xf>
    <xf numFmtId="0" fontId="1" fillId="35" borderId="10" xfId="60" applyFont="1" applyFill="1" applyBorder="1" applyAlignment="1">
      <alignment vertical="top" wrapText="1"/>
      <protection/>
    </xf>
    <xf numFmtId="0" fontId="5" fillId="35" borderId="10" xfId="60" applyFont="1" applyFill="1" applyBorder="1" applyAlignment="1">
      <alignment vertical="top" wrapText="1"/>
      <protection/>
    </xf>
    <xf numFmtId="0" fontId="6" fillId="35" borderId="10" xfId="60" applyFont="1" applyFill="1" applyBorder="1" applyAlignment="1">
      <alignment vertical="top" wrapText="1"/>
      <protection/>
    </xf>
    <xf numFmtId="0" fontId="0" fillId="35" borderId="10" xfId="60" applyFill="1" applyBorder="1" applyAlignment="1">
      <alignment vertical="top" wrapText="1"/>
      <protection/>
    </xf>
    <xf numFmtId="0" fontId="118" fillId="35" borderId="10" xfId="60" applyFont="1" applyFill="1" applyBorder="1" applyAlignment="1">
      <alignment vertical="top" wrapText="1"/>
      <protection/>
    </xf>
    <xf numFmtId="0" fontId="0" fillId="35" borderId="10" xfId="60" applyFont="1" applyFill="1" applyBorder="1" applyAlignment="1">
      <alignment vertical="top" wrapText="1"/>
      <protection/>
    </xf>
    <xf numFmtId="0" fontId="1" fillId="0" borderId="10" xfId="60" applyFont="1" applyFill="1" applyBorder="1" applyAlignment="1">
      <alignment vertical="top" wrapText="1"/>
      <protection/>
    </xf>
    <xf numFmtId="0" fontId="0" fillId="0" borderId="10" xfId="60" applyFont="1" applyFill="1" applyBorder="1" applyAlignment="1">
      <alignment vertical="top" wrapText="1"/>
      <protection/>
    </xf>
    <xf numFmtId="0" fontId="4" fillId="35" borderId="10" xfId="60" applyFont="1" applyFill="1" applyBorder="1" applyAlignment="1">
      <alignment vertical="top" wrapText="1"/>
      <protection/>
    </xf>
    <xf numFmtId="0" fontId="128" fillId="41" borderId="10" xfId="60" applyFont="1" applyFill="1" applyBorder="1" applyAlignment="1">
      <alignment vertical="top" wrapText="1"/>
      <protection/>
    </xf>
    <xf numFmtId="0" fontId="128" fillId="49" borderId="10" xfId="0" applyFont="1" applyFill="1" applyBorder="1" applyAlignment="1">
      <alignment vertical="top" wrapText="1"/>
    </xf>
    <xf numFmtId="0" fontId="0" fillId="41" borderId="10" xfId="60" applyFill="1" applyBorder="1">
      <alignment/>
      <protection/>
    </xf>
    <xf numFmtId="0" fontId="0" fillId="9" borderId="10" xfId="60" applyFill="1" applyBorder="1">
      <alignment/>
      <protection/>
    </xf>
    <xf numFmtId="0" fontId="0" fillId="9" borderId="10" xfId="60" applyFill="1" applyBorder="1" applyAlignment="1">
      <alignment vertical="top" wrapText="1"/>
      <protection/>
    </xf>
    <xf numFmtId="0" fontId="0" fillId="9" borderId="10" xfId="60" applyFill="1" applyBorder="1" applyAlignment="1">
      <alignment horizontal="left"/>
      <protection/>
    </xf>
    <xf numFmtId="0" fontId="128" fillId="0" borderId="10" xfId="0" applyFont="1" applyBorder="1" applyAlignment="1">
      <alignment vertical="top" wrapText="1"/>
    </xf>
    <xf numFmtId="0" fontId="0" fillId="0" borderId="10" xfId="0" applyFill="1" applyBorder="1" applyAlignment="1">
      <alignment vertical="top" wrapText="1"/>
    </xf>
    <xf numFmtId="0" fontId="1" fillId="0" borderId="10" xfId="61" applyFont="1" applyFill="1" applyBorder="1" applyAlignment="1">
      <alignment vertical="top" wrapText="1"/>
      <protection/>
    </xf>
    <xf numFmtId="0" fontId="4" fillId="0" borderId="10" xfId="61" applyFont="1" applyFill="1" applyBorder="1" applyAlignment="1">
      <alignment vertical="top" wrapText="1"/>
      <protection/>
    </xf>
    <xf numFmtId="0" fontId="118" fillId="52" borderId="10" xfId="0" applyFont="1" applyFill="1" applyBorder="1" applyAlignment="1">
      <alignment vertical="top" wrapText="1"/>
    </xf>
    <xf numFmtId="0" fontId="120" fillId="52" borderId="10" xfId="0" applyFont="1" applyFill="1" applyBorder="1" applyAlignment="1">
      <alignment vertical="top" wrapText="1"/>
    </xf>
    <xf numFmtId="0" fontId="0" fillId="49" borderId="10" xfId="0" applyFont="1" applyFill="1" applyBorder="1" applyAlignment="1" applyProtection="1">
      <alignment/>
      <protection locked="0"/>
    </xf>
    <xf numFmtId="0" fontId="0" fillId="49" borderId="10" xfId="0" applyFont="1" applyFill="1" applyBorder="1" applyAlignment="1">
      <alignment vertical="top" wrapText="1"/>
    </xf>
    <xf numFmtId="0" fontId="0" fillId="49" borderId="10" xfId="61" applyFill="1" applyBorder="1" applyProtection="1">
      <alignment/>
      <protection locked="0"/>
    </xf>
    <xf numFmtId="0" fontId="0" fillId="49" borderId="10" xfId="61" applyFont="1" applyFill="1" applyBorder="1" applyAlignment="1">
      <alignment vertical="top" wrapText="1"/>
      <protection/>
    </xf>
    <xf numFmtId="0" fontId="0" fillId="53" borderId="10" xfId="0" applyFont="1" applyFill="1" applyBorder="1" applyAlignment="1" applyProtection="1">
      <alignment/>
      <protection locked="0"/>
    </xf>
    <xf numFmtId="0" fontId="0" fillId="53" borderId="10" xfId="0" applyFont="1" applyFill="1" applyBorder="1" applyAlignment="1" applyProtection="1">
      <alignment wrapText="1"/>
      <protection locked="0"/>
    </xf>
    <xf numFmtId="0" fontId="0" fillId="49" borderId="10" xfId="0" applyFill="1" applyBorder="1" applyAlignment="1" applyProtection="1">
      <alignment vertical="top" wrapText="1"/>
      <protection locked="0"/>
    </xf>
    <xf numFmtId="0" fontId="0" fillId="54" borderId="10" xfId="0" applyFont="1" applyFill="1" applyBorder="1" applyAlignment="1" applyProtection="1">
      <alignment/>
      <protection locked="0"/>
    </xf>
    <xf numFmtId="0" fontId="0" fillId="54" borderId="10" xfId="0" applyFont="1" applyFill="1" applyBorder="1" applyAlignment="1" applyProtection="1">
      <alignment wrapText="1"/>
      <protection locked="0"/>
    </xf>
    <xf numFmtId="0" fontId="0" fillId="55" borderId="10" xfId="0" applyFont="1" applyFill="1" applyBorder="1" applyAlignment="1" applyProtection="1">
      <alignment wrapText="1"/>
      <protection locked="0"/>
    </xf>
    <xf numFmtId="0" fontId="1" fillId="33" borderId="35" xfId="0" applyFont="1" applyFill="1" applyBorder="1" applyAlignment="1">
      <alignment horizontal="left" vertical="top" wrapText="1"/>
    </xf>
    <xf numFmtId="0" fontId="11" fillId="0" borderId="10" xfId="61" applyFont="1" applyFill="1" applyBorder="1" applyAlignment="1">
      <alignment vertical="top" wrapText="1"/>
      <protection/>
    </xf>
    <xf numFmtId="0" fontId="0" fillId="53" borderId="10" xfId="0" applyFont="1" applyFill="1" applyBorder="1" applyAlignment="1">
      <alignment vertical="top" wrapText="1"/>
    </xf>
    <xf numFmtId="0" fontId="0" fillId="40" borderId="10" xfId="0" applyFont="1" applyFill="1" applyBorder="1" applyAlignment="1" applyProtection="1">
      <alignment wrapText="1"/>
      <protection locked="0"/>
    </xf>
    <xf numFmtId="0" fontId="1" fillId="40" borderId="10" xfId="60" applyFont="1" applyFill="1" applyBorder="1" applyAlignment="1" applyProtection="1">
      <alignment vertical="top" wrapText="1"/>
      <protection locked="0"/>
    </xf>
    <xf numFmtId="0" fontId="0" fillId="49" borderId="10" xfId="0" applyFont="1" applyFill="1" applyBorder="1" applyAlignment="1" applyProtection="1">
      <alignment wrapText="1"/>
      <protection locked="0"/>
    </xf>
    <xf numFmtId="0" fontId="0" fillId="49" borderId="10" xfId="0" applyFont="1" applyFill="1" applyBorder="1" applyAlignment="1" applyProtection="1">
      <alignment vertical="top" wrapText="1"/>
      <protection locked="0"/>
    </xf>
    <xf numFmtId="0" fontId="1" fillId="49" borderId="10" xfId="60" applyFont="1" applyFill="1" applyBorder="1" applyAlignment="1" applyProtection="1">
      <alignment vertical="top" wrapText="1"/>
      <protection locked="0"/>
    </xf>
    <xf numFmtId="0" fontId="0" fillId="54" borderId="10" xfId="0" applyFont="1" applyFill="1" applyBorder="1" applyAlignment="1">
      <alignment vertical="top" wrapText="1"/>
    </xf>
    <xf numFmtId="0" fontId="0" fillId="0" borderId="0" xfId="60" applyFont="1" applyAlignment="1">
      <alignment vertical="top" wrapText="1"/>
      <protection/>
    </xf>
    <xf numFmtId="0" fontId="0" fillId="0" borderId="0" xfId="60" applyFill="1" applyAlignment="1">
      <alignment vertical="top" wrapText="1"/>
      <protection/>
    </xf>
    <xf numFmtId="0" fontId="29" fillId="35" borderId="10" xfId="60" applyFont="1" applyFill="1" applyBorder="1" applyAlignment="1">
      <alignment vertical="top" wrapText="1"/>
      <protection/>
    </xf>
    <xf numFmtId="0" fontId="1" fillId="33" borderId="10" xfId="60" applyFont="1" applyFill="1" applyBorder="1" applyAlignment="1">
      <alignment vertical="top" wrapText="1"/>
      <protection/>
    </xf>
    <xf numFmtId="0" fontId="4" fillId="33" borderId="10" xfId="60" applyFont="1" applyFill="1" applyBorder="1" applyAlignment="1">
      <alignment vertical="top" wrapText="1"/>
      <protection/>
    </xf>
    <xf numFmtId="0" fontId="4" fillId="0" borderId="23" xfId="60" applyFont="1" applyBorder="1" applyAlignment="1">
      <alignment vertical="top" wrapText="1"/>
      <protection/>
    </xf>
    <xf numFmtId="0" fontId="4" fillId="0" borderId="24" xfId="60" applyFont="1" applyBorder="1" applyAlignment="1">
      <alignment vertical="top" wrapText="1"/>
      <protection/>
    </xf>
    <xf numFmtId="0" fontId="4" fillId="0" borderId="25" xfId="60" applyFont="1" applyBorder="1" applyAlignment="1">
      <alignment vertical="top" wrapText="1"/>
      <protection/>
    </xf>
    <xf numFmtId="0" fontId="4" fillId="0" borderId="26" xfId="60" applyFont="1" applyBorder="1" applyAlignment="1">
      <alignment vertical="top" wrapText="1"/>
      <protection/>
    </xf>
    <xf numFmtId="0" fontId="0" fillId="9" borderId="10" xfId="0" applyFont="1" applyFill="1" applyBorder="1" applyAlignment="1">
      <alignment vertical="top" wrapText="1"/>
    </xf>
    <xf numFmtId="14" fontId="0" fillId="41" borderId="10" xfId="60" applyNumberFormat="1" applyFill="1" applyBorder="1" applyAlignment="1">
      <alignment vertical="top" wrapText="1"/>
      <protection/>
    </xf>
    <xf numFmtId="0" fontId="107" fillId="40" borderId="0" xfId="0" applyFont="1" applyFill="1" applyAlignment="1">
      <alignment/>
    </xf>
    <xf numFmtId="0" fontId="107" fillId="9" borderId="0" xfId="0" applyFont="1" applyFill="1" applyAlignment="1">
      <alignment/>
    </xf>
    <xf numFmtId="0" fontId="107" fillId="0" borderId="0" xfId="0" applyFont="1" applyFill="1" applyAlignment="1">
      <alignment/>
    </xf>
    <xf numFmtId="0" fontId="107" fillId="48" borderId="0" xfId="0" applyFont="1" applyFill="1" applyAlignment="1">
      <alignment/>
    </xf>
    <xf numFmtId="0" fontId="4" fillId="49" borderId="10" xfId="0" applyFont="1" applyFill="1" applyBorder="1" applyAlignment="1">
      <alignment vertical="top" wrapText="1"/>
    </xf>
    <xf numFmtId="49" fontId="1" fillId="40" borderId="10" xfId="0" applyNumberFormat="1" applyFont="1" applyFill="1" applyBorder="1" applyAlignment="1">
      <alignment vertical="top" wrapText="1"/>
    </xf>
    <xf numFmtId="0" fontId="125" fillId="33" borderId="0" xfId="61" applyFont="1" applyFill="1" applyBorder="1" applyAlignment="1">
      <alignment vertical="top" wrapText="1"/>
      <protection/>
    </xf>
    <xf numFmtId="0" fontId="107" fillId="0" borderId="42" xfId="61" applyFont="1" applyBorder="1" applyAlignment="1">
      <alignment vertical="top"/>
      <protection/>
    </xf>
    <xf numFmtId="0" fontId="15" fillId="0" borderId="28" xfId="59" applyFont="1" applyBorder="1">
      <alignment/>
      <protection/>
    </xf>
    <xf numFmtId="0" fontId="22" fillId="0" borderId="12" xfId="59" applyFont="1" applyBorder="1">
      <alignment/>
      <protection/>
    </xf>
    <xf numFmtId="0" fontId="15" fillId="0" borderId="19" xfId="59" applyFont="1" applyBorder="1">
      <alignment/>
      <protection/>
    </xf>
    <xf numFmtId="0" fontId="15" fillId="0" borderId="12" xfId="59" applyBorder="1">
      <alignment/>
      <protection/>
    </xf>
    <xf numFmtId="0" fontId="15" fillId="0" borderId="12" xfId="59" applyFont="1" applyBorder="1">
      <alignment/>
      <protection/>
    </xf>
    <xf numFmtId="0" fontId="15" fillId="0" borderId="34" xfId="59" applyFont="1" applyBorder="1">
      <alignment/>
      <protection/>
    </xf>
    <xf numFmtId="0" fontId="15" fillId="0" borderId="38" xfId="59" applyFont="1" applyBorder="1">
      <alignment/>
      <protection/>
    </xf>
    <xf numFmtId="0" fontId="22" fillId="37" borderId="34" xfId="59" applyFont="1" applyFill="1" applyBorder="1" applyAlignment="1">
      <alignment horizontal="left" vertical="center"/>
      <protection/>
    </xf>
    <xf numFmtId="0" fontId="22" fillId="37" borderId="38" xfId="59" applyFont="1" applyFill="1" applyBorder="1" applyAlignment="1">
      <alignment horizontal="left" vertical="center"/>
      <protection/>
    </xf>
    <xf numFmtId="14" fontId="15" fillId="0" borderId="30" xfId="59" applyNumberFormat="1" applyFont="1" applyBorder="1" applyAlignment="1">
      <alignment horizontal="left" vertical="top" wrapText="1"/>
      <protection/>
    </xf>
    <xf numFmtId="49" fontId="15" fillId="37" borderId="19" xfId="59" applyNumberFormat="1" applyFont="1" applyFill="1" applyBorder="1" applyAlignment="1">
      <alignment horizontal="left" vertical="center"/>
      <protection/>
    </xf>
    <xf numFmtId="49" fontId="15" fillId="37" borderId="38" xfId="59" applyNumberFormat="1" applyFont="1" applyFill="1" applyBorder="1" applyAlignment="1">
      <alignment horizontal="left" vertical="center"/>
      <protection/>
    </xf>
    <xf numFmtId="0" fontId="22" fillId="37" borderId="43" xfId="59" applyFont="1" applyFill="1" applyBorder="1" applyAlignment="1">
      <alignment horizontal="left" vertical="center"/>
      <protection/>
    </xf>
    <xf numFmtId="0" fontId="22" fillId="37" borderId="44" xfId="59" applyFont="1" applyFill="1" applyBorder="1" applyAlignment="1">
      <alignment horizontal="left" vertical="center"/>
      <protection/>
    </xf>
    <xf numFmtId="49" fontId="15" fillId="37" borderId="44" xfId="59" applyNumberFormat="1" applyFont="1" applyFill="1" applyBorder="1" applyAlignment="1">
      <alignment horizontal="left" vertical="center"/>
      <protection/>
    </xf>
    <xf numFmtId="49" fontId="46" fillId="33" borderId="45" xfId="59" applyNumberFormat="1" applyFont="1" applyFill="1" applyBorder="1" applyAlignment="1" quotePrefix="1">
      <alignment horizontal="left" vertical="top" wrapText="1"/>
      <protection/>
    </xf>
    <xf numFmtId="49" fontId="46" fillId="33" borderId="11" xfId="59" applyNumberFormat="1" applyFont="1" applyFill="1" applyBorder="1" applyAlignment="1" quotePrefix="1">
      <alignment horizontal="left" vertical="top" wrapText="1"/>
      <protection/>
    </xf>
    <xf numFmtId="0" fontId="36" fillId="33" borderId="11" xfId="59" applyFont="1" applyFill="1" applyBorder="1" applyAlignment="1">
      <alignment horizontal="left" vertical="center"/>
      <protection/>
    </xf>
    <xf numFmtId="0" fontId="21" fillId="33" borderId="11" xfId="0" applyFont="1" applyFill="1" applyBorder="1" applyAlignment="1">
      <alignment vertical="center" wrapText="1"/>
    </xf>
    <xf numFmtId="0" fontId="21" fillId="33" borderId="21" xfId="0" applyFont="1" applyFill="1" applyBorder="1" applyAlignment="1">
      <alignment vertical="center" wrapText="1"/>
    </xf>
    <xf numFmtId="0" fontId="40" fillId="33" borderId="28" xfId="59" applyFont="1" applyFill="1" applyBorder="1" applyAlignment="1">
      <alignment horizontal="left" vertical="center"/>
      <protection/>
    </xf>
    <xf numFmtId="0" fontId="26" fillId="33" borderId="30" xfId="59" applyFont="1" applyFill="1" applyBorder="1" applyAlignment="1">
      <alignment horizontal="left" vertical="center" wrapText="1"/>
      <protection/>
    </xf>
    <xf numFmtId="0" fontId="15" fillId="33" borderId="13" xfId="59" applyFont="1" applyFill="1" applyBorder="1" applyAlignment="1">
      <alignment horizontal="left" vertical="center"/>
      <protection/>
    </xf>
    <xf numFmtId="0" fontId="15" fillId="33" borderId="20" xfId="59" applyFont="1" applyFill="1" applyBorder="1" applyAlignment="1">
      <alignment horizontal="left" vertical="center"/>
      <protection/>
    </xf>
    <xf numFmtId="0" fontId="46" fillId="33" borderId="12" xfId="59" applyFont="1" applyFill="1" applyBorder="1" applyAlignment="1">
      <alignment horizontal="left" vertical="center"/>
      <protection/>
    </xf>
    <xf numFmtId="0" fontId="37" fillId="33" borderId="19" xfId="59" applyFont="1" applyFill="1" applyBorder="1" applyAlignment="1">
      <alignment horizontal="left" vertical="center" wrapText="1"/>
      <protection/>
    </xf>
    <xf numFmtId="0" fontId="22" fillId="33" borderId="19" xfId="59" applyFont="1" applyFill="1" applyBorder="1" applyAlignment="1">
      <alignment horizontal="left" vertical="center"/>
      <protection/>
    </xf>
    <xf numFmtId="0" fontId="15" fillId="37" borderId="19" xfId="59" applyFont="1" applyFill="1" applyBorder="1">
      <alignment/>
      <protection/>
    </xf>
    <xf numFmtId="0" fontId="22" fillId="37" borderId="10" xfId="59" applyFont="1" applyFill="1" applyBorder="1" applyAlignment="1">
      <alignment horizontal="left" vertical="center" wrapText="1"/>
      <protection/>
    </xf>
    <xf numFmtId="0" fontId="22" fillId="37" borderId="35" xfId="59" applyFont="1" applyFill="1" applyBorder="1" applyAlignment="1">
      <alignment horizontal="left" vertical="center" wrapText="1"/>
      <protection/>
    </xf>
    <xf numFmtId="0" fontId="14" fillId="0" borderId="0" xfId="0" applyFont="1" applyFill="1" applyBorder="1" applyAlignment="1">
      <alignment vertical="top" wrapText="1"/>
    </xf>
    <xf numFmtId="0" fontId="18" fillId="0" borderId="0" xfId="0" applyFont="1" applyFill="1" applyBorder="1" applyAlignment="1">
      <alignment vertical="top" wrapText="1"/>
    </xf>
    <xf numFmtId="0" fontId="115" fillId="51" borderId="10" xfId="0" applyFont="1" applyFill="1" applyBorder="1" applyAlignment="1">
      <alignment horizontal="center" vertical="top" wrapText="1"/>
    </xf>
    <xf numFmtId="0" fontId="17" fillId="51" borderId="0" xfId="0" applyFont="1" applyFill="1" applyAlignment="1">
      <alignment vertical="top" wrapText="1"/>
    </xf>
    <xf numFmtId="0" fontId="22" fillId="37" borderId="37" xfId="59" applyFont="1" applyFill="1" applyBorder="1" applyAlignment="1">
      <alignment horizontal="left" vertical="center" wrapText="1"/>
      <protection/>
    </xf>
    <xf numFmtId="0" fontId="15" fillId="37" borderId="10" xfId="59" applyFont="1" applyFill="1" applyBorder="1" applyAlignment="1">
      <alignment horizontal="left" vertical="center"/>
      <protection/>
    </xf>
    <xf numFmtId="0" fontId="22" fillId="37" borderId="12" xfId="59" applyFont="1" applyFill="1" applyBorder="1" applyAlignment="1">
      <alignment horizontal="left" vertical="center"/>
      <protection/>
    </xf>
    <xf numFmtId="0" fontId="15" fillId="37" borderId="12" xfId="59" applyFont="1" applyFill="1" applyBorder="1" applyAlignment="1">
      <alignment horizontal="left" vertical="center"/>
      <protection/>
    </xf>
    <xf numFmtId="0" fontId="46" fillId="33" borderId="10" xfId="0" applyFont="1" applyFill="1" applyBorder="1" applyAlignment="1">
      <alignment vertical="top"/>
    </xf>
    <xf numFmtId="0" fontId="0" fillId="9" borderId="46" xfId="0" applyFill="1" applyBorder="1" applyAlignment="1">
      <alignment horizontal="left" vertical="top" wrapText="1"/>
    </xf>
    <xf numFmtId="0" fontId="0" fillId="9" borderId="46" xfId="0" applyFont="1" applyFill="1" applyBorder="1" applyAlignment="1" applyProtection="1">
      <alignment horizontal="left" vertical="top" wrapText="1"/>
      <protection locked="0"/>
    </xf>
    <xf numFmtId="0" fontId="0" fillId="9" borderId="10" xfId="0" applyFill="1" applyBorder="1" applyAlignment="1">
      <alignment horizontal="left" vertical="top" wrapText="1"/>
    </xf>
    <xf numFmtId="14" fontId="22" fillId="37" borderId="10" xfId="59" applyNumberFormat="1" applyFont="1" applyFill="1" applyBorder="1" applyAlignment="1">
      <alignment horizontal="left" vertical="top" wrapText="1"/>
      <protection/>
    </xf>
    <xf numFmtId="14" fontId="22" fillId="37" borderId="35" xfId="59" applyNumberFormat="1" applyFont="1" applyFill="1" applyBorder="1" applyAlignment="1">
      <alignment horizontal="left" vertical="top" wrapText="1"/>
      <protection/>
    </xf>
    <xf numFmtId="0" fontId="107" fillId="9" borderId="10" xfId="0" applyFont="1" applyFill="1" applyBorder="1" applyAlignment="1" applyProtection="1">
      <alignment/>
      <protection locked="0"/>
    </xf>
    <xf numFmtId="0" fontId="107" fillId="49" borderId="10" xfId="0" applyFont="1" applyFill="1" applyBorder="1" applyAlignment="1" applyProtection="1">
      <alignment/>
      <protection locked="0"/>
    </xf>
    <xf numFmtId="0" fontId="107" fillId="53" borderId="10" xfId="0" applyFont="1" applyFill="1" applyBorder="1" applyAlignment="1" applyProtection="1">
      <alignment/>
      <protection locked="0"/>
    </xf>
    <xf numFmtId="0" fontId="107" fillId="55" borderId="10" xfId="0" applyFont="1" applyFill="1" applyBorder="1" applyAlignment="1" applyProtection="1">
      <alignment/>
      <protection locked="0"/>
    </xf>
    <xf numFmtId="0" fontId="107" fillId="54" borderId="10" xfId="0" applyFont="1" applyFill="1" applyBorder="1" applyAlignment="1" applyProtection="1">
      <alignment/>
      <protection locked="0"/>
    </xf>
    <xf numFmtId="14" fontId="0" fillId="45" borderId="10" xfId="0" applyNumberFormat="1" applyFont="1" applyFill="1" applyBorder="1" applyAlignment="1">
      <alignment vertical="top" wrapText="1"/>
    </xf>
    <xf numFmtId="0" fontId="0" fillId="56" borderId="10" xfId="0" applyFont="1" applyFill="1" applyBorder="1" applyAlignment="1" applyProtection="1">
      <alignment vertical="center" wrapText="1"/>
      <protection locked="0"/>
    </xf>
    <xf numFmtId="0" fontId="0" fillId="41" borderId="10" xfId="0" applyFont="1" applyFill="1" applyBorder="1" applyAlignment="1">
      <alignment vertical="top" wrapText="1"/>
    </xf>
    <xf numFmtId="14" fontId="22" fillId="37" borderId="35" xfId="59" applyNumberFormat="1" applyFont="1" applyFill="1" applyBorder="1" applyAlignment="1">
      <alignment horizontal="left" vertical="center"/>
      <protection/>
    </xf>
    <xf numFmtId="14" fontId="22" fillId="37" borderId="37" xfId="59" applyNumberFormat="1" applyFont="1" applyFill="1" applyBorder="1" applyAlignment="1">
      <alignment horizontal="left" vertical="center"/>
      <protection/>
    </xf>
    <xf numFmtId="0" fontId="29" fillId="35" borderId="10" xfId="0" applyFont="1" applyFill="1" applyBorder="1" applyAlignment="1">
      <alignment vertical="top" wrapText="1"/>
    </xf>
    <xf numFmtId="0" fontId="22" fillId="49" borderId="10" xfId="0" applyFont="1" applyFill="1" applyBorder="1" applyAlignment="1">
      <alignment horizontal="center" vertical="top" wrapText="1"/>
    </xf>
    <xf numFmtId="0" fontId="143" fillId="37" borderId="0" xfId="59" applyFont="1" applyFill="1" applyAlignment="1">
      <alignment horizontal="center"/>
      <protection/>
    </xf>
    <xf numFmtId="0" fontId="22" fillId="40" borderId="10" xfId="61" applyFont="1" applyFill="1" applyBorder="1" applyAlignment="1">
      <alignment horizontal="center" vertical="center"/>
      <protection/>
    </xf>
    <xf numFmtId="0" fontId="22" fillId="57" borderId="10" xfId="0" applyFont="1" applyFill="1" applyBorder="1" applyAlignment="1">
      <alignment horizontal="center" vertical="center"/>
    </xf>
    <xf numFmtId="0" fontId="22" fillId="37" borderId="10" xfId="59" applyFont="1" applyFill="1" applyBorder="1" applyAlignment="1">
      <alignment horizontal="center" vertical="center"/>
      <protection/>
    </xf>
    <xf numFmtId="0" fontId="23" fillId="0" borderId="0" xfId="0" applyFont="1" applyBorder="1" applyAlignment="1">
      <alignment horizontal="left" vertical="center" wrapText="1"/>
    </xf>
    <xf numFmtId="0" fontId="43" fillId="0" borderId="0" xfId="0" applyFont="1" applyBorder="1" applyAlignment="1">
      <alignment horizontal="left" vertical="center" wrapText="1"/>
    </xf>
    <xf numFmtId="0" fontId="18" fillId="37" borderId="39" xfId="0" applyFont="1" applyFill="1" applyBorder="1" applyAlignment="1">
      <alignment horizontal="left" vertical="top" wrapText="1"/>
    </xf>
    <xf numFmtId="0" fontId="18" fillId="37" borderId="40" xfId="0" applyFont="1" applyFill="1" applyBorder="1" applyAlignment="1">
      <alignment horizontal="left" vertical="top" wrapText="1"/>
    </xf>
    <xf numFmtId="0" fontId="18" fillId="37" borderId="41" xfId="0" applyFont="1" applyFill="1" applyBorder="1" applyAlignment="1">
      <alignment horizontal="left" vertical="top" wrapText="1"/>
    </xf>
    <xf numFmtId="0" fontId="117" fillId="36" borderId="39" xfId="0" applyFont="1" applyFill="1" applyBorder="1" applyAlignment="1">
      <alignment horizontal="center" vertical="top" wrapText="1"/>
    </xf>
    <xf numFmtId="0" fontId="117" fillId="36" borderId="40" xfId="0" applyFont="1" applyFill="1" applyBorder="1" applyAlignment="1">
      <alignment horizontal="center" vertical="top" wrapText="1"/>
    </xf>
    <xf numFmtId="0" fontId="117" fillId="36" borderId="41" xfId="0" applyFont="1" applyFill="1" applyBorder="1" applyAlignment="1">
      <alignment horizontal="center" vertical="top" wrapText="1"/>
    </xf>
    <xf numFmtId="0" fontId="115" fillId="35" borderId="39" xfId="0" applyFont="1" applyFill="1" applyBorder="1" applyAlignment="1">
      <alignment horizontal="center" vertical="top" wrapText="1"/>
    </xf>
    <xf numFmtId="0" fontId="115" fillId="35" borderId="40" xfId="0" applyFont="1" applyFill="1" applyBorder="1" applyAlignment="1">
      <alignment horizontal="center" vertical="top" wrapText="1"/>
    </xf>
    <xf numFmtId="0" fontId="115" fillId="35" borderId="41" xfId="0" applyFont="1" applyFill="1" applyBorder="1" applyAlignment="1">
      <alignment horizontal="center" vertical="top" wrapText="1"/>
    </xf>
    <xf numFmtId="0" fontId="17" fillId="37" borderId="39" xfId="0" applyFont="1" applyFill="1" applyBorder="1" applyAlignment="1">
      <alignment horizontal="left" vertical="top" wrapText="1"/>
    </xf>
    <xf numFmtId="0" fontId="17" fillId="37" borderId="40" xfId="0" applyFont="1" applyFill="1" applyBorder="1" applyAlignment="1">
      <alignment horizontal="left" vertical="top" wrapText="1"/>
    </xf>
    <xf numFmtId="0" fontId="17" fillId="37" borderId="41" xfId="0" applyFont="1" applyFill="1" applyBorder="1" applyAlignment="1">
      <alignment horizontal="left" vertical="top" wrapText="1"/>
    </xf>
    <xf numFmtId="0" fontId="20" fillId="35" borderId="39" xfId="0" applyFont="1" applyFill="1" applyBorder="1" applyAlignment="1">
      <alignment horizontal="center" vertical="top" wrapText="1"/>
    </xf>
    <xf numFmtId="0" fontId="20" fillId="35" borderId="40" xfId="0" applyFont="1" applyFill="1" applyBorder="1" applyAlignment="1">
      <alignment horizontal="center" vertical="top" wrapText="1"/>
    </xf>
    <xf numFmtId="0" fontId="20" fillId="35" borderId="41" xfId="0" applyFont="1" applyFill="1" applyBorder="1" applyAlignment="1">
      <alignment horizontal="center" vertical="top" wrapText="1"/>
    </xf>
    <xf numFmtId="0" fontId="116" fillId="36" borderId="39" xfId="0" applyFont="1" applyFill="1" applyBorder="1" applyAlignment="1">
      <alignment horizontal="center" vertical="top" wrapText="1"/>
    </xf>
    <xf numFmtId="0" fontId="116" fillId="36" borderId="40" xfId="0" applyFont="1" applyFill="1" applyBorder="1" applyAlignment="1">
      <alignment horizontal="center" vertical="top" wrapText="1"/>
    </xf>
    <xf numFmtId="0" fontId="116" fillId="36" borderId="41" xfId="0" applyFont="1" applyFill="1" applyBorder="1" applyAlignment="1">
      <alignment horizontal="center" vertical="top" wrapText="1"/>
    </xf>
    <xf numFmtId="0" fontId="14" fillId="51" borderId="47" xfId="0" applyFont="1" applyFill="1" applyBorder="1" applyAlignment="1">
      <alignment horizontal="center" vertical="center" wrapText="1"/>
    </xf>
    <xf numFmtId="0" fontId="115" fillId="51" borderId="47"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51" borderId="39" xfId="0" applyFont="1" applyFill="1" applyBorder="1" applyAlignment="1">
      <alignment horizontal="center" vertical="center" wrapText="1"/>
    </xf>
    <xf numFmtId="0" fontId="115" fillId="51" borderId="40" xfId="0" applyFont="1" applyFill="1" applyBorder="1" applyAlignment="1">
      <alignment horizontal="center" vertical="center" wrapText="1"/>
    </xf>
    <xf numFmtId="0" fontId="115" fillId="51" borderId="41" xfId="0" applyFont="1" applyFill="1" applyBorder="1" applyAlignment="1">
      <alignment horizontal="center" vertical="center" wrapText="1"/>
    </xf>
    <xf numFmtId="0" fontId="86" fillId="0" borderId="48"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left" vertical="center" wrapText="1"/>
      <protection locked="0"/>
    </xf>
    <xf numFmtId="0" fontId="40" fillId="0" borderId="48" xfId="0" applyFont="1" applyFill="1" applyBorder="1" applyAlignment="1" applyProtection="1">
      <alignment horizontal="right" vertical="center" wrapText="1"/>
      <protection locked="0"/>
    </xf>
    <xf numFmtId="0" fontId="40" fillId="0" borderId="0" xfId="0" applyFont="1" applyFill="1" applyBorder="1" applyAlignment="1" applyProtection="1">
      <alignment horizontal="right" vertical="center" wrapText="1"/>
      <protection locked="0"/>
    </xf>
    <xf numFmtId="0" fontId="40" fillId="0" borderId="49" xfId="0" applyFont="1" applyFill="1" applyBorder="1" applyAlignment="1" applyProtection="1">
      <alignment horizontal="right" vertical="center" wrapText="1"/>
      <protection locked="0"/>
    </xf>
    <xf numFmtId="0" fontId="144" fillId="0" borderId="0" xfId="60" applyNumberFormat="1" applyFont="1" applyAlignment="1">
      <alignment horizontal="left" wrapText="1"/>
      <protection/>
    </xf>
    <xf numFmtId="0" fontId="33" fillId="0" borderId="0" xfId="60" applyNumberFormat="1" applyFont="1" applyAlignment="1">
      <alignment horizontal="left" wrapText="1"/>
      <protection/>
    </xf>
    <xf numFmtId="0" fontId="118" fillId="35" borderId="0" xfId="60" applyFont="1" applyFill="1" applyAlignment="1">
      <alignment horizontal="center"/>
      <protection/>
    </xf>
    <xf numFmtId="0" fontId="0" fillId="0" borderId="39" xfId="60" applyBorder="1" applyAlignment="1">
      <alignment horizontal="left" wrapText="1"/>
      <protection/>
    </xf>
    <xf numFmtId="0" fontId="0" fillId="0" borderId="40" xfId="60" applyBorder="1" applyAlignment="1">
      <alignment horizontal="left" wrapText="1"/>
      <protection/>
    </xf>
    <xf numFmtId="0" fontId="0" fillId="0" borderId="41" xfId="60" applyBorder="1" applyAlignment="1">
      <alignment horizontal="left" wrapText="1"/>
      <protection/>
    </xf>
    <xf numFmtId="0" fontId="1" fillId="33" borderId="39" xfId="60" applyFont="1" applyFill="1" applyBorder="1" applyAlignment="1">
      <alignment horizontal="left" vertical="top"/>
      <protection/>
    </xf>
    <xf numFmtId="0" fontId="1" fillId="33" borderId="40" xfId="60" applyFont="1" applyFill="1" applyBorder="1" applyAlignment="1">
      <alignment horizontal="left" vertical="top"/>
      <protection/>
    </xf>
    <xf numFmtId="0" fontId="1" fillId="33" borderId="41" xfId="60" applyFont="1" applyFill="1" applyBorder="1" applyAlignment="1">
      <alignment horizontal="left" vertical="top"/>
      <protection/>
    </xf>
    <xf numFmtId="0" fontId="0" fillId="51" borderId="39" xfId="60" applyFill="1" applyBorder="1" applyAlignment="1">
      <alignment horizontal="center" vertical="top"/>
      <protection/>
    </xf>
    <xf numFmtId="0" fontId="0" fillId="51" borderId="40" xfId="60" applyFill="1" applyBorder="1" applyAlignment="1">
      <alignment horizontal="center" vertical="top"/>
      <protection/>
    </xf>
    <xf numFmtId="0" fontId="0" fillId="51" borderId="41" xfId="60" applyFill="1" applyBorder="1" applyAlignment="1">
      <alignment horizontal="center" vertical="top"/>
      <protection/>
    </xf>
    <xf numFmtId="0" fontId="0" fillId="51" borderId="39" xfId="60" applyFill="1" applyBorder="1" applyAlignment="1">
      <alignment horizontal="left"/>
      <protection/>
    </xf>
    <xf numFmtId="0" fontId="0" fillId="51" borderId="40" xfId="60" applyFill="1" applyBorder="1" applyAlignment="1">
      <alignment horizontal="left"/>
      <protection/>
    </xf>
    <xf numFmtId="0" fontId="0" fillId="51" borderId="41" xfId="60" applyFill="1" applyBorder="1" applyAlignment="1">
      <alignment horizontal="left"/>
      <protection/>
    </xf>
    <xf numFmtId="0" fontId="1" fillId="0" borderId="39" xfId="60" applyFont="1" applyBorder="1" applyAlignment="1">
      <alignment horizontal="left" vertical="top"/>
      <protection/>
    </xf>
    <xf numFmtId="0" fontId="1" fillId="0" borderId="40" xfId="60" applyFont="1" applyBorder="1" applyAlignment="1">
      <alignment horizontal="left" vertical="top"/>
      <protection/>
    </xf>
    <xf numFmtId="0" fontId="1" fillId="0" borderId="41" xfId="60" applyFont="1" applyBorder="1" applyAlignment="1">
      <alignment horizontal="left" vertical="top"/>
      <protection/>
    </xf>
    <xf numFmtId="0" fontId="1" fillId="0" borderId="39" xfId="60" applyFont="1" applyBorder="1" applyAlignment="1">
      <alignment horizontal="left" vertical="top" wrapText="1"/>
      <protection/>
    </xf>
    <xf numFmtId="0" fontId="1" fillId="0" borderId="40" xfId="60" applyFont="1" applyBorder="1" applyAlignment="1">
      <alignment horizontal="left" vertical="top" wrapText="1"/>
      <protection/>
    </xf>
    <xf numFmtId="0" fontId="1" fillId="0" borderId="41" xfId="60" applyFont="1" applyBorder="1" applyAlignment="1">
      <alignment horizontal="left" vertical="top" wrapText="1"/>
      <protection/>
    </xf>
    <xf numFmtId="0" fontId="1" fillId="32" borderId="46" xfId="60" applyFont="1" applyFill="1" applyBorder="1" applyAlignment="1">
      <alignment horizontal="center" vertical="top" wrapText="1"/>
      <protection/>
    </xf>
    <xf numFmtId="0" fontId="1" fillId="32" borderId="35" xfId="60" applyFont="1" applyFill="1" applyBorder="1" applyAlignment="1">
      <alignment horizontal="center" vertical="top" wrapText="1"/>
      <protection/>
    </xf>
    <xf numFmtId="0" fontId="1" fillId="0" borderId="46" xfId="60" applyFont="1" applyFill="1" applyBorder="1" applyAlignment="1">
      <alignment horizontal="left" vertical="top" wrapText="1"/>
      <protection/>
    </xf>
    <xf numFmtId="0" fontId="1" fillId="0" borderId="35" xfId="60" applyFont="1" applyFill="1" applyBorder="1" applyAlignment="1">
      <alignment horizontal="left" vertical="top" wrapText="1"/>
      <protection/>
    </xf>
    <xf numFmtId="0" fontId="0" fillId="0" borderId="46" xfId="60" applyFont="1" applyFill="1" applyBorder="1" applyAlignment="1">
      <alignment horizontal="left" vertical="top" wrapText="1"/>
      <protection/>
    </xf>
    <xf numFmtId="0" fontId="0" fillId="0" borderId="35" xfId="60" applyFont="1" applyFill="1" applyBorder="1" applyAlignment="1">
      <alignment horizontal="left" vertical="top" wrapText="1"/>
      <protection/>
    </xf>
    <xf numFmtId="0" fontId="118" fillId="35" borderId="39" xfId="0" applyFont="1" applyFill="1" applyBorder="1" applyAlignment="1">
      <alignment horizontal="left" vertical="top" wrapText="1"/>
    </xf>
    <xf numFmtId="0" fontId="118" fillId="35" borderId="40" xfId="0" applyFont="1" applyFill="1" applyBorder="1" applyAlignment="1">
      <alignment horizontal="left" vertical="top" wrapText="1"/>
    </xf>
    <xf numFmtId="0" fontId="118" fillId="35" borderId="41" xfId="0" applyFont="1" applyFill="1" applyBorder="1" applyAlignment="1">
      <alignment horizontal="left" vertical="top" wrapText="1"/>
    </xf>
    <xf numFmtId="0" fontId="1" fillId="32" borderId="46" xfId="0" applyFont="1" applyFill="1" applyBorder="1" applyAlignment="1">
      <alignment horizontal="center" vertical="top" wrapText="1"/>
    </xf>
    <xf numFmtId="0" fontId="1" fillId="32" borderId="50" xfId="0" applyFont="1" applyFill="1" applyBorder="1" applyAlignment="1">
      <alignment horizontal="center" vertical="top" wrapText="1"/>
    </xf>
    <xf numFmtId="0" fontId="1" fillId="32" borderId="35" xfId="0" applyFont="1" applyFill="1" applyBorder="1" applyAlignment="1">
      <alignment horizontal="center" vertical="top" wrapText="1"/>
    </xf>
    <xf numFmtId="0" fontId="1" fillId="33" borderId="46" xfId="0" applyFont="1" applyFill="1" applyBorder="1" applyAlignment="1">
      <alignment horizontal="left" vertical="top" wrapText="1"/>
    </xf>
    <xf numFmtId="0" fontId="1" fillId="33" borderId="50" xfId="0" applyFont="1" applyFill="1" applyBorder="1" applyAlignment="1">
      <alignment horizontal="left" vertical="top" wrapText="1"/>
    </xf>
    <xf numFmtId="0" fontId="1" fillId="33" borderId="35" xfId="0" applyFont="1" applyFill="1" applyBorder="1" applyAlignment="1">
      <alignment horizontal="left" vertical="top" wrapText="1"/>
    </xf>
    <xf numFmtId="0" fontId="11" fillId="33" borderId="46" xfId="0" applyFont="1" applyFill="1" applyBorder="1" applyAlignment="1">
      <alignment horizontal="left" vertical="top" wrapText="1"/>
    </xf>
    <xf numFmtId="0" fontId="11" fillId="33" borderId="50" xfId="0" applyFont="1" applyFill="1" applyBorder="1" applyAlignment="1">
      <alignment horizontal="left" vertical="top" wrapText="1"/>
    </xf>
    <xf numFmtId="0" fontId="11" fillId="33" borderId="35" xfId="0" applyFont="1" applyFill="1" applyBorder="1" applyAlignment="1">
      <alignment horizontal="left" vertical="top" wrapText="1"/>
    </xf>
    <xf numFmtId="0" fontId="112" fillId="0" borderId="21" xfId="0" applyFont="1" applyBorder="1" applyAlignment="1">
      <alignment vertical="top" wrapText="1"/>
    </xf>
    <xf numFmtId="0" fontId="131" fillId="0" borderId="31" xfId="0" applyFont="1" applyBorder="1" applyAlignment="1">
      <alignment vertical="top" wrapText="1"/>
    </xf>
    <xf numFmtId="0" fontId="131" fillId="0" borderId="22" xfId="0" applyFont="1" applyBorder="1" applyAlignment="1">
      <alignment vertical="top" wrapText="1"/>
    </xf>
    <xf numFmtId="0" fontId="1" fillId="0" borderId="33"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1" fillId="0" borderId="32"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1" fillId="0" borderId="13" xfId="0" applyFont="1" applyBorder="1" applyAlignment="1">
      <alignmen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1" fillId="0" borderId="0" xfId="61" applyFont="1" applyAlignment="1">
      <alignment horizontal="left" vertical="top" wrapText="1"/>
      <protection/>
    </xf>
    <xf numFmtId="0" fontId="124" fillId="33" borderId="46" xfId="61" applyFont="1" applyFill="1" applyBorder="1" applyAlignment="1">
      <alignment horizontal="left" vertical="top" wrapText="1"/>
      <protection/>
    </xf>
    <xf numFmtId="0" fontId="124" fillId="33" borderId="50" xfId="61" applyFont="1" applyFill="1" applyBorder="1" applyAlignment="1">
      <alignment horizontal="left" vertical="top" wrapText="1"/>
      <protection/>
    </xf>
    <xf numFmtId="0" fontId="124" fillId="33" borderId="35" xfId="61" applyFont="1" applyFill="1" applyBorder="1" applyAlignment="1">
      <alignment horizontal="left" vertical="top" wrapText="1"/>
      <protection/>
    </xf>
    <xf numFmtId="0" fontId="125" fillId="0" borderId="31" xfId="61" applyFont="1" applyBorder="1" applyAlignment="1">
      <alignment horizontal="center" vertical="center" wrapText="1"/>
      <protection/>
    </xf>
    <xf numFmtId="0" fontId="124" fillId="0" borderId="0" xfId="61" applyFont="1" applyAlignment="1">
      <alignment horizontal="left" vertical="top" wrapText="1"/>
      <protection/>
    </xf>
    <xf numFmtId="0" fontId="133" fillId="0" borderId="13" xfId="61" applyFont="1" applyBorder="1" applyAlignment="1">
      <alignment horizontal="left" vertical="top"/>
      <protection/>
    </xf>
    <xf numFmtId="0" fontId="133" fillId="0" borderId="0" xfId="61" applyFont="1" applyBorder="1" applyAlignment="1">
      <alignment horizontal="left" vertical="top"/>
      <protection/>
    </xf>
    <xf numFmtId="0" fontId="133" fillId="0" borderId="20" xfId="61" applyFont="1" applyBorder="1" applyAlignment="1">
      <alignment horizontal="left" vertical="top"/>
      <protection/>
    </xf>
    <xf numFmtId="0" fontId="112" fillId="0" borderId="13" xfId="61" applyFont="1" applyBorder="1" applyAlignment="1">
      <alignment horizontal="left" vertical="top"/>
      <protection/>
    </xf>
    <xf numFmtId="0" fontId="112" fillId="0" borderId="0" xfId="61" applyFont="1" applyBorder="1" applyAlignment="1">
      <alignment horizontal="left" vertical="top"/>
      <protection/>
    </xf>
    <xf numFmtId="0" fontId="112" fillId="0" borderId="20" xfId="61" applyFont="1" applyBorder="1" applyAlignment="1">
      <alignment horizontal="left" vertical="top"/>
      <protection/>
    </xf>
    <xf numFmtId="0" fontId="124" fillId="0" borderId="32" xfId="61" applyFont="1" applyBorder="1" applyAlignment="1">
      <alignment horizontal="left" vertical="top"/>
      <protection/>
    </xf>
    <xf numFmtId="0" fontId="124" fillId="0" borderId="25" xfId="61" applyFont="1" applyBorder="1" applyAlignment="1">
      <alignment horizontal="left" vertical="top"/>
      <protection/>
    </xf>
    <xf numFmtId="0" fontId="124" fillId="0" borderId="26" xfId="61" applyFont="1" applyBorder="1" applyAlignment="1">
      <alignment horizontal="left" vertical="top"/>
      <protection/>
    </xf>
    <xf numFmtId="0" fontId="33" fillId="48" borderId="51" xfId="61" applyFont="1" applyFill="1" applyBorder="1" applyAlignment="1">
      <alignment horizontal="left" vertical="top" wrapText="1"/>
      <protection/>
    </xf>
    <xf numFmtId="0" fontId="33" fillId="48" borderId="52" xfId="61" applyFont="1" applyFill="1" applyBorder="1" applyAlignment="1">
      <alignment horizontal="left" vertical="top" wrapText="1"/>
      <protection/>
    </xf>
    <xf numFmtId="0" fontId="33" fillId="48" borderId="53" xfId="61" applyFont="1" applyFill="1" applyBorder="1" applyAlignment="1">
      <alignment horizontal="left" vertical="top" wrapText="1"/>
      <protection/>
    </xf>
    <xf numFmtId="0" fontId="24" fillId="39" borderId="51" xfId="61" applyFont="1" applyFill="1" applyBorder="1" applyAlignment="1">
      <alignment horizontal="left" vertical="top" wrapText="1"/>
      <protection/>
    </xf>
    <xf numFmtId="0" fontId="145" fillId="39" borderId="52" xfId="61" applyFont="1" applyFill="1" applyBorder="1" applyAlignment="1">
      <alignment horizontal="left" vertical="top" wrapText="1"/>
      <protection/>
    </xf>
    <xf numFmtId="0" fontId="145" fillId="39" borderId="53" xfId="61" applyFont="1" applyFill="1" applyBorder="1" applyAlignment="1">
      <alignment horizontal="left" vertical="top" wrapText="1"/>
      <protection/>
    </xf>
    <xf numFmtId="0" fontId="0" fillId="33" borderId="54" xfId="60" applyFont="1" applyFill="1" applyBorder="1" applyAlignment="1">
      <alignment horizontal="left" vertical="top" wrapText="1"/>
      <protection/>
    </xf>
    <xf numFmtId="0" fontId="0" fillId="33" borderId="47" xfId="60" applyFont="1" applyFill="1" applyBorder="1" applyAlignment="1">
      <alignment horizontal="left" vertical="top" wrapText="1"/>
      <protection/>
    </xf>
    <xf numFmtId="0" fontId="0" fillId="33" borderId="55" xfId="60" applyFont="1" applyFill="1" applyBorder="1" applyAlignment="1">
      <alignment horizontal="left" vertical="top" wrapText="1"/>
      <protection/>
    </xf>
    <xf numFmtId="0" fontId="0" fillId="33" borderId="48" xfId="60" applyFont="1" applyFill="1" applyBorder="1" applyAlignment="1">
      <alignment horizontal="left" vertical="top" wrapText="1"/>
      <protection/>
    </xf>
    <xf numFmtId="0" fontId="0" fillId="33" borderId="0" xfId="60" applyFont="1" applyFill="1" applyBorder="1" applyAlignment="1">
      <alignment horizontal="left" vertical="top" wrapText="1"/>
      <protection/>
    </xf>
    <xf numFmtId="0" fontId="0" fillId="33" borderId="49" xfId="60" applyFont="1" applyFill="1" applyBorder="1" applyAlignment="1">
      <alignment horizontal="left" vertical="top" wrapText="1"/>
      <protection/>
    </xf>
    <xf numFmtId="0" fontId="0" fillId="33" borderId="56" xfId="60" applyFont="1" applyFill="1" applyBorder="1" applyAlignment="1">
      <alignment horizontal="left" vertical="top" wrapText="1"/>
      <protection/>
    </xf>
    <xf numFmtId="0" fontId="0" fillId="33" borderId="57" xfId="60" applyFont="1" applyFill="1" applyBorder="1" applyAlignment="1">
      <alignment horizontal="left" vertical="top" wrapText="1"/>
      <protection/>
    </xf>
    <xf numFmtId="0" fontId="0" fillId="33" borderId="58" xfId="60" applyFont="1" applyFill="1" applyBorder="1" applyAlignment="1">
      <alignment horizontal="left" vertical="top" wrapText="1"/>
      <protection/>
    </xf>
    <xf numFmtId="0" fontId="5" fillId="35" borderId="39" xfId="0" applyFont="1" applyFill="1" applyBorder="1" applyAlignment="1">
      <alignment horizontal="left" vertical="top" wrapText="1"/>
    </xf>
    <xf numFmtId="0" fontId="5" fillId="35" borderId="41" xfId="0" applyFont="1" applyFill="1" applyBorder="1" applyAlignment="1">
      <alignment horizontal="left" vertical="top" wrapText="1"/>
    </xf>
    <xf numFmtId="0" fontId="4" fillId="33" borderId="46" xfId="0" applyFont="1" applyFill="1" applyBorder="1" applyAlignment="1">
      <alignment horizontal="center" vertical="top" wrapText="1"/>
    </xf>
    <xf numFmtId="0" fontId="4" fillId="33" borderId="35" xfId="0" applyFont="1" applyFill="1" applyBorder="1" applyAlignment="1">
      <alignment horizontal="center" vertical="top" wrapText="1"/>
    </xf>
    <xf numFmtId="0" fontId="5" fillId="35" borderId="39" xfId="60" applyFont="1" applyFill="1" applyBorder="1" applyAlignment="1">
      <alignment horizontal="left" vertical="top" wrapText="1"/>
      <protection/>
    </xf>
    <xf numFmtId="0" fontId="5" fillId="35" borderId="41" xfId="60" applyFont="1" applyFill="1" applyBorder="1" applyAlignment="1">
      <alignment horizontal="left" vertical="top" wrapText="1"/>
      <protection/>
    </xf>
    <xf numFmtId="0" fontId="118" fillId="35" borderId="39" xfId="60" applyFont="1" applyFill="1" applyBorder="1" applyAlignment="1">
      <alignment horizontal="left" vertical="top" wrapText="1"/>
      <protection/>
    </xf>
    <xf numFmtId="0" fontId="118" fillId="35" borderId="41" xfId="60" applyFont="1" applyFill="1" applyBorder="1" applyAlignment="1">
      <alignment horizontal="left" vertical="top" wrapText="1"/>
      <protection/>
    </xf>
    <xf numFmtId="0" fontId="1" fillId="33" borderId="46" xfId="60" applyFont="1" applyFill="1" applyBorder="1" applyAlignment="1">
      <alignment horizontal="left" vertical="top" wrapText="1"/>
      <protection/>
    </xf>
    <xf numFmtId="0" fontId="1" fillId="33" borderId="35" xfId="60" applyFont="1" applyFill="1" applyBorder="1" applyAlignment="1">
      <alignment horizontal="left" vertical="top" wrapText="1"/>
      <protection/>
    </xf>
    <xf numFmtId="0" fontId="4" fillId="33" borderId="46" xfId="60" applyFont="1" applyFill="1" applyBorder="1" applyAlignment="1">
      <alignment horizontal="left" vertical="top" wrapText="1"/>
      <protection/>
    </xf>
    <xf numFmtId="0" fontId="4" fillId="33" borderId="35" xfId="60" applyFont="1" applyFill="1" applyBorder="1" applyAlignment="1">
      <alignment horizontal="left" vertical="top" wrapText="1"/>
      <protection/>
    </xf>
    <xf numFmtId="0" fontId="4" fillId="33" borderId="46" xfId="60" applyFont="1" applyFill="1" applyBorder="1" applyAlignment="1">
      <alignment horizontal="center" vertical="top" wrapText="1"/>
      <protection/>
    </xf>
    <xf numFmtId="0" fontId="4" fillId="33" borderId="35" xfId="60" applyFont="1" applyFill="1" applyBorder="1" applyAlignment="1">
      <alignment horizontal="center" vertical="top"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3" xfId="61"/>
    <cellStyle name="Normal 3 2" xfId="62"/>
    <cellStyle name="Normal 4" xfId="63"/>
    <cellStyle name="Normal 4 2" xfId="64"/>
    <cellStyle name="Normal 5" xfId="65"/>
    <cellStyle name="Normal 6" xfId="66"/>
    <cellStyle name="Normal 7" xfId="67"/>
    <cellStyle name="Normal 8" xfId="68"/>
    <cellStyle name="Note" xfId="69"/>
    <cellStyle name="Output" xfId="70"/>
    <cellStyle name="Percent" xfId="71"/>
    <cellStyle name="Title" xfId="72"/>
    <cellStyle name="Total" xfId="73"/>
    <cellStyle name="Warning Text" xfId="74"/>
  </cellStyles>
  <dxfs count="201">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u val="single"/>
        <color rgb="FF00B0F0"/>
      </font>
    </dxf>
    <dxf>
      <font>
        <u val="single"/>
        <color rgb="FF00B0F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92D050"/>
        </patternFill>
      </fill>
    </dxf>
    <dxf>
      <fill>
        <patternFill>
          <bgColor rgb="FFFF0000"/>
        </patternFill>
      </fill>
    </dxf>
    <dxf>
      <font>
        <b/>
        <i val="0"/>
        <color rgb="FFFF0000"/>
      </font>
    </dxf>
    <dxf>
      <font>
        <b/>
        <i val="0"/>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color rgb="FF006600"/>
      </font>
    </dxf>
    <dxf>
      <font>
        <color rgb="FFFF6600"/>
      </font>
    </dxf>
    <dxf>
      <font>
        <color rgb="FFFF0000"/>
      </font>
    </dxf>
    <dxf>
      <font>
        <b/>
        <i val="0"/>
        <color rgb="FFFF0000"/>
      </font>
    </dxf>
    <dxf>
      <font>
        <color rgb="FF006600"/>
      </font>
    </dxf>
    <dxf>
      <font>
        <color rgb="FFFF6600"/>
      </font>
    </dxf>
    <dxf>
      <font>
        <color rgb="FFFF0000"/>
      </font>
    </dxf>
    <dxf>
      <font>
        <color rgb="FF006600"/>
      </font>
    </dxf>
    <dxf>
      <font>
        <color rgb="FFFF6600"/>
      </font>
    </dxf>
    <dxf>
      <font>
        <color rgb="FFFF0000"/>
      </font>
    </dxf>
    <dxf>
      <font>
        <b/>
        <i val="0"/>
        <color rgb="FFFF0000"/>
      </font>
    </dxf>
    <dxf>
      <font>
        <b/>
        <i val="0"/>
        <color rgb="FFFF0000"/>
      </font>
    </dxf>
    <dxf>
      <font>
        <color rgb="FF006600"/>
      </font>
    </dxf>
    <dxf>
      <font>
        <color rgb="FFFF6600"/>
      </font>
    </dxf>
    <dxf>
      <font>
        <color rgb="FFFF0000"/>
      </font>
    </dxf>
    <dxf>
      <font>
        <color rgb="FF006600"/>
      </font>
    </dxf>
    <dxf>
      <font>
        <color rgb="FFFF6600"/>
      </font>
    </dxf>
    <dxf>
      <font>
        <color rgb="FFFF0000"/>
      </font>
    </dxf>
    <dxf>
      <font>
        <b/>
        <i val="0"/>
        <color rgb="FFFF0000"/>
      </font>
    </dxf>
    <dxf>
      <fill>
        <patternFill>
          <bgColor indexed="10"/>
        </patternFill>
      </fill>
    </dxf>
    <dxf>
      <fill>
        <patternFill>
          <bgColor indexed="10"/>
        </patternFill>
      </fill>
    </dxf>
    <dxf>
      <fill>
        <patternFill>
          <bgColor indexed="1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xdr:row>
      <xdr:rowOff>47625</xdr:rowOff>
    </xdr:from>
    <xdr:to>
      <xdr:col>2</xdr:col>
      <xdr:colOff>647700</xdr:colOff>
      <xdr:row>30</xdr:row>
      <xdr:rowOff>57150</xdr:rowOff>
    </xdr:to>
    <xdr:sp>
      <xdr:nvSpPr>
        <xdr:cNvPr id="1" name="AutoShape 1"/>
        <xdr:cNvSpPr>
          <a:spLocks/>
        </xdr:cNvSpPr>
      </xdr:nvSpPr>
      <xdr:spPr>
        <a:xfrm rot="5400000">
          <a:off x="314325" y="4533900"/>
          <a:ext cx="1990725" cy="552450"/>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1 - Contact Log</a:t>
          </a:r>
        </a:p>
      </xdr:txBody>
    </xdr:sp>
    <xdr:clientData/>
  </xdr:twoCellAnchor>
  <xdr:twoCellAnchor>
    <xdr:from>
      <xdr:col>0</xdr:col>
      <xdr:colOff>285750</xdr:colOff>
      <xdr:row>66</xdr:row>
      <xdr:rowOff>76200</xdr:rowOff>
    </xdr:from>
    <xdr:to>
      <xdr:col>2</xdr:col>
      <xdr:colOff>628650</xdr:colOff>
      <xdr:row>69</xdr:row>
      <xdr:rowOff>114300</xdr:rowOff>
    </xdr:to>
    <xdr:sp>
      <xdr:nvSpPr>
        <xdr:cNvPr id="2" name="AutoShape 5"/>
        <xdr:cNvSpPr>
          <a:spLocks/>
        </xdr:cNvSpPr>
      </xdr:nvSpPr>
      <xdr:spPr>
        <a:xfrm rot="5400000">
          <a:off x="285750" y="10991850"/>
          <a:ext cx="2000250" cy="523875"/>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10a - SMS Generic Client Reqs</a:t>
          </a:r>
        </a:p>
      </xdr:txBody>
    </xdr:sp>
    <xdr:clientData/>
  </xdr:twoCellAnchor>
  <xdr:twoCellAnchor>
    <xdr:from>
      <xdr:col>1</xdr:col>
      <xdr:colOff>38100</xdr:colOff>
      <xdr:row>46</xdr:row>
      <xdr:rowOff>66675</xdr:rowOff>
    </xdr:from>
    <xdr:to>
      <xdr:col>2</xdr:col>
      <xdr:colOff>647700</xdr:colOff>
      <xdr:row>49</xdr:row>
      <xdr:rowOff>95250</xdr:rowOff>
    </xdr:to>
    <xdr:sp>
      <xdr:nvSpPr>
        <xdr:cNvPr id="3" name="AutoShape 10"/>
        <xdr:cNvSpPr>
          <a:spLocks/>
        </xdr:cNvSpPr>
      </xdr:nvSpPr>
      <xdr:spPr>
        <a:xfrm rot="5400000">
          <a:off x="333375" y="7743825"/>
          <a:ext cx="1971675" cy="514350"/>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5 - </a:t>
          </a:r>
          <a:r>
            <a:rPr lang="en-US" cap="none" sz="1200" b="1" i="0" u="none" baseline="0">
              <a:solidFill>
                <a:srgbClr val="000000"/>
              </a:solidFill>
              <a:latin typeface="Arial"/>
              <a:ea typeface="Arial"/>
              <a:cs typeface="Arial"/>
            </a:rPr>
            <a:t>Accountability</a:t>
          </a:r>
        </a:p>
      </xdr:txBody>
    </xdr:sp>
    <xdr:clientData/>
  </xdr:twoCellAnchor>
  <xdr:twoCellAnchor>
    <xdr:from>
      <xdr:col>1</xdr:col>
      <xdr:colOff>0</xdr:colOff>
      <xdr:row>75</xdr:row>
      <xdr:rowOff>0</xdr:rowOff>
    </xdr:from>
    <xdr:to>
      <xdr:col>2</xdr:col>
      <xdr:colOff>628650</xdr:colOff>
      <xdr:row>75</xdr:row>
      <xdr:rowOff>0</xdr:rowOff>
    </xdr:to>
    <xdr:sp>
      <xdr:nvSpPr>
        <xdr:cNvPr id="4" name="AutoShape 5"/>
        <xdr:cNvSpPr>
          <a:spLocks/>
        </xdr:cNvSpPr>
      </xdr:nvSpPr>
      <xdr:spPr>
        <a:xfrm rot="5400000">
          <a:off x="295275" y="12372975"/>
          <a:ext cx="1990725" cy="0"/>
        </a:xfrm>
        <a:prstGeom prst="homePlate">
          <a:avLst>
            <a:gd name="adj" fmla="val -2147483648"/>
          </a:avLst>
        </a:prstGeom>
        <a:solidFill>
          <a:srgbClr val="EBF1DE"/>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Appendix A</a:t>
          </a:r>
        </a:p>
      </xdr:txBody>
    </xdr:sp>
    <xdr:clientData/>
  </xdr:twoCellAnchor>
  <xdr:twoCellAnchor>
    <xdr:from>
      <xdr:col>1</xdr:col>
      <xdr:colOff>0</xdr:colOff>
      <xdr:row>75</xdr:row>
      <xdr:rowOff>0</xdr:rowOff>
    </xdr:from>
    <xdr:to>
      <xdr:col>2</xdr:col>
      <xdr:colOff>647700</xdr:colOff>
      <xdr:row>75</xdr:row>
      <xdr:rowOff>0</xdr:rowOff>
    </xdr:to>
    <xdr:sp>
      <xdr:nvSpPr>
        <xdr:cNvPr id="5" name="AutoShape 5"/>
        <xdr:cNvSpPr>
          <a:spLocks/>
        </xdr:cNvSpPr>
      </xdr:nvSpPr>
      <xdr:spPr>
        <a:xfrm rot="5400000">
          <a:off x="295275" y="12372975"/>
          <a:ext cx="2009775" cy="0"/>
        </a:xfrm>
        <a:prstGeom prst="homePlate">
          <a:avLst>
            <a:gd name="adj" fmla="val -2147483648"/>
          </a:avLst>
        </a:prstGeom>
        <a:solidFill>
          <a:srgbClr val="EBF1DE"/>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Appendix B</a:t>
          </a:r>
        </a:p>
      </xdr:txBody>
    </xdr:sp>
    <xdr:clientData/>
  </xdr:twoCellAnchor>
  <xdr:twoCellAnchor>
    <xdr:from>
      <xdr:col>1</xdr:col>
      <xdr:colOff>0</xdr:colOff>
      <xdr:row>54</xdr:row>
      <xdr:rowOff>76200</xdr:rowOff>
    </xdr:from>
    <xdr:to>
      <xdr:col>2</xdr:col>
      <xdr:colOff>638175</xdr:colOff>
      <xdr:row>57</xdr:row>
      <xdr:rowOff>66675</xdr:rowOff>
    </xdr:to>
    <xdr:sp>
      <xdr:nvSpPr>
        <xdr:cNvPr id="6" name="AutoShape 3"/>
        <xdr:cNvSpPr>
          <a:spLocks/>
        </xdr:cNvSpPr>
      </xdr:nvSpPr>
      <xdr:spPr>
        <a:xfrm rot="5400000">
          <a:off x="295275" y="9048750"/>
          <a:ext cx="2000250" cy="476250"/>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7 - IG </a:t>
          </a:r>
          <a:r>
            <a:rPr lang="en-US" cap="none" sz="1200" b="1" i="0" u="none" baseline="0">
              <a:solidFill>
                <a:srgbClr val="000000"/>
              </a:solidFill>
              <a:latin typeface="Arial"/>
              <a:ea typeface="Arial"/>
              <a:cs typeface="Arial"/>
            </a:rPr>
            <a:t>and Security</a:t>
          </a:r>
        </a:p>
      </xdr:txBody>
    </xdr:sp>
    <xdr:clientData/>
  </xdr:twoCellAnchor>
  <xdr:twoCellAnchor>
    <xdr:from>
      <xdr:col>0</xdr:col>
      <xdr:colOff>285750</xdr:colOff>
      <xdr:row>50</xdr:row>
      <xdr:rowOff>76200</xdr:rowOff>
    </xdr:from>
    <xdr:to>
      <xdr:col>2</xdr:col>
      <xdr:colOff>638175</xdr:colOff>
      <xdr:row>53</xdr:row>
      <xdr:rowOff>76200</xdr:rowOff>
    </xdr:to>
    <xdr:sp>
      <xdr:nvSpPr>
        <xdr:cNvPr id="7" name="AutoShape 5"/>
        <xdr:cNvSpPr>
          <a:spLocks/>
        </xdr:cNvSpPr>
      </xdr:nvSpPr>
      <xdr:spPr>
        <a:xfrm rot="5400000">
          <a:off x="285750" y="8401050"/>
          <a:ext cx="2009775" cy="485775"/>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6 - Architecture</a:t>
          </a:r>
        </a:p>
      </xdr:txBody>
    </xdr:sp>
    <xdr:clientData/>
  </xdr:twoCellAnchor>
  <xdr:twoCellAnchor>
    <xdr:from>
      <xdr:col>1</xdr:col>
      <xdr:colOff>0</xdr:colOff>
      <xdr:row>58</xdr:row>
      <xdr:rowOff>76200</xdr:rowOff>
    </xdr:from>
    <xdr:to>
      <xdr:col>2</xdr:col>
      <xdr:colOff>638175</xdr:colOff>
      <xdr:row>61</xdr:row>
      <xdr:rowOff>85725</xdr:rowOff>
    </xdr:to>
    <xdr:sp>
      <xdr:nvSpPr>
        <xdr:cNvPr id="8" name="AutoShape 4"/>
        <xdr:cNvSpPr>
          <a:spLocks/>
        </xdr:cNvSpPr>
      </xdr:nvSpPr>
      <xdr:spPr>
        <a:xfrm rot="5400000">
          <a:off x="295275" y="9696450"/>
          <a:ext cx="2000250" cy="495300"/>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8 - Clinical Safety</a:t>
          </a:r>
        </a:p>
      </xdr:txBody>
    </xdr:sp>
    <xdr:clientData/>
  </xdr:twoCellAnchor>
  <xdr:twoCellAnchor>
    <xdr:from>
      <xdr:col>1</xdr:col>
      <xdr:colOff>9525</xdr:colOff>
      <xdr:row>30</xdr:row>
      <xdr:rowOff>114300</xdr:rowOff>
    </xdr:from>
    <xdr:to>
      <xdr:col>2</xdr:col>
      <xdr:colOff>638175</xdr:colOff>
      <xdr:row>33</xdr:row>
      <xdr:rowOff>133350</xdr:rowOff>
    </xdr:to>
    <xdr:sp>
      <xdr:nvSpPr>
        <xdr:cNvPr id="9" name="AutoShape 1"/>
        <xdr:cNvSpPr>
          <a:spLocks/>
        </xdr:cNvSpPr>
      </xdr:nvSpPr>
      <xdr:spPr>
        <a:xfrm rot="5400000">
          <a:off x="304800" y="5143500"/>
          <a:ext cx="1990725" cy="561975"/>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2a - Client Supplier</a:t>
          </a:r>
        </a:p>
      </xdr:txBody>
    </xdr:sp>
    <xdr:clientData/>
  </xdr:twoCellAnchor>
  <xdr:twoCellAnchor>
    <xdr:from>
      <xdr:col>1</xdr:col>
      <xdr:colOff>85725</xdr:colOff>
      <xdr:row>1</xdr:row>
      <xdr:rowOff>57150</xdr:rowOff>
    </xdr:from>
    <xdr:to>
      <xdr:col>15</xdr:col>
      <xdr:colOff>552450</xdr:colOff>
      <xdr:row>24</xdr:row>
      <xdr:rowOff>76200</xdr:rowOff>
    </xdr:to>
    <xdr:sp>
      <xdr:nvSpPr>
        <xdr:cNvPr id="10" name="Title 1"/>
        <xdr:cNvSpPr>
          <a:spLocks/>
        </xdr:cNvSpPr>
      </xdr:nvSpPr>
      <xdr:spPr>
        <a:xfrm>
          <a:off x="381000" y="314325"/>
          <a:ext cx="13592175" cy="3743325"/>
        </a:xfrm>
        <a:prstGeom prst="rect">
          <a:avLst/>
        </a:prstGeom>
        <a:noFill/>
        <a:ln w="19050"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Phase 1A - Usage and Settings submission for approval by NHS Digital 
</a:t>
          </a:r>
          <a:r>
            <a:rPr lang="en-US" cap="none" sz="1000" b="0" i="0" u="none" baseline="0">
              <a:solidFill>
                <a:srgbClr val="000000"/>
              </a:solidFill>
              <a:latin typeface="Arial"/>
              <a:ea typeface="Arial"/>
              <a:cs typeface="Arial"/>
            </a:rPr>
            <a:t>This phase  determines if a request to interact with the datasets owned and controlled by NHS Digital  is appropriate. The Target Operating Model  captures the proposed usage  and settings  statement (in 3 - End User Organisation tab)  for assessment by NHS Digital. The assessment will confirm the legal basis for sharing  this data with the End User Organisation and in some cases with the supplier, and establish if a Data Sharing Framework Contract (DSFC) and Data Sharing Agreement (DSA) </a:t>
          </a:r>
          <a:r>
            <a:rPr lang="en-US" cap="none" sz="1000" b="0" i="0" u="none" baseline="0">
              <a:solidFill>
                <a:srgbClr val="000000"/>
              </a:solidFill>
              <a:latin typeface="Arial"/>
              <a:ea typeface="Arial"/>
              <a:cs typeface="Arial"/>
            </a:rPr>
            <a:t>are required </a:t>
          </a:r>
          <a:r>
            <a:rPr lang="en-US" cap="none" sz="1000" b="0" i="0" u="none" baseline="0">
              <a:solidFill>
                <a:srgbClr val="000000"/>
              </a:solidFill>
              <a:latin typeface="Arial"/>
              <a:ea typeface="Arial"/>
              <a:cs typeface="Arial"/>
            </a:rPr>
            <a:t>between NHS Digital and the requesting organisation. Following NHS Digital's assessment of the usage and settings information, the Target Operating Model will be returned with the outcome detailed in the 'Approval Gateways' tab.
</a:t>
          </a:r>
          <a:r>
            <a:rPr lang="en-US" cap="none" sz="1000" b="0" i="0" u="none" baseline="0">
              <a:solidFill>
                <a:srgbClr val="000000"/>
              </a:solidFill>
              <a:latin typeface="Arial"/>
              <a:ea typeface="Arial"/>
              <a:cs typeface="Arial"/>
            </a:rPr>
            <a:t>Please note that to gain approval for this phase, both the End User Organisation and the Suppliers need to be IGSoC compliant. Further information on IGSoC compliance can be found here https://digital.nhs.uk/health-social-care-network/new-to-hscn/connecting-to-HSCN</a:t>
          </a:r>
          <a:r>
            <a:rPr lang="en-US" cap="none" sz="1000" b="0" i="0" u="none" baseline="0">
              <a:solidFill>
                <a:srgbClr val="DD0806"/>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strike="sngStrik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Phase 1B - Technical Conformance for approval by NHS Digital
</a:t>
          </a:r>
          <a:r>
            <a:rPr lang="en-US" cap="none" sz="1000" b="0" i="0" u="none" baseline="0">
              <a:solidFill>
                <a:srgbClr val="000000"/>
              </a:solidFill>
              <a:latin typeface="Arial"/>
              <a:ea typeface="Arial"/>
              <a:cs typeface="Arial"/>
            </a:rPr>
            <a:t>This phase assesses technical conformance of the product (i.e. the SMS Provider and Client) developed by the suppliers in line with the requirements. The SMS guidance explains in detail the requirements in scope, which in summary includes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web service interface requirements, the generic ITK technical requirements, and the specific SMS requirements specified in tabs 10xx. Provider Technical Conformance assessment involves local testing against an NHS Digital supplied interface stub, followed by end-to-end testing in a live like spine environment. Once these are completed to the satisfactory level NHS Digital will issue a statement of technical conformance in the Approval's tab of the TOM.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Phase 2 - Full TOM and Product evaluation by the End User Organisation</a:t>
          </a:r>
          <a:r>
            <a:rPr lang="en-US" cap="none" sz="105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purpose of this phase is</a:t>
          </a:r>
          <a:r>
            <a:rPr lang="en-US" cap="none" sz="1000" b="0" i="0" u="none" baseline="0">
              <a:solidFill>
                <a:srgbClr val="000000"/>
              </a:solidFill>
              <a:latin typeface="Arial"/>
              <a:ea typeface="Arial"/>
              <a:cs typeface="Arial"/>
            </a:rPr>
            <a:t> to assist the End User organisation in providing the approval of the TOM and the Service provided by the Suppliers. </a:t>
          </a:r>
          <a:r>
            <a:rPr lang="en-US" cap="none" sz="1000" b="0" i="0" u="none" baseline="0">
              <a:solidFill>
                <a:srgbClr val="000000"/>
              </a:solidFill>
              <a:latin typeface="Arial"/>
              <a:ea typeface="Arial"/>
              <a:cs typeface="Arial"/>
            </a:rPr>
            <a:t>
The End User Organisation requesting the spine mini service connection is responsible for ensuring conformance with the guidance in this document as stated</a:t>
          </a:r>
          <a:r>
            <a:rPr lang="en-US" cap="none" sz="1000" b="0" i="0" u="none" baseline="0">
              <a:solidFill>
                <a:srgbClr val="000000"/>
              </a:solidFill>
              <a:latin typeface="Arial"/>
              <a:ea typeface="Arial"/>
              <a:cs typeface="Arial"/>
            </a:rPr>
            <a:t> in the End User Policy where applicable</a:t>
          </a:r>
          <a:r>
            <a:rPr lang="en-US" cap="none" sz="1000" b="0" i="0" u="none" baseline="0">
              <a:solidFill>
                <a:srgbClr val="000000"/>
              </a:solidFill>
              <a:latin typeface="Arial"/>
              <a:ea typeface="Arial"/>
              <a:cs typeface="Arial"/>
            </a:rPr>
            <a:t>, as this will not be centrally assured by NHS Digital. The End User Organisation requesting the spine mini service connection is responsible for approving the</a:t>
          </a:r>
          <a:r>
            <a:rPr lang="en-US" cap="none" sz="1000" b="0" i="0" u="none" baseline="0">
              <a:solidFill>
                <a:srgbClr val="000000"/>
              </a:solidFill>
              <a:latin typeface="Arial"/>
              <a:ea typeface="Arial"/>
              <a:cs typeface="Arial"/>
            </a:rPr>
            <a:t> Service evaluation against the TOM and  accepting any risks highlighted throughout this document.</a:t>
          </a:r>
          <a:r>
            <a:rPr lang="en-US" cap="none" sz="1000" b="0" i="0" u="none" baseline="0">
              <a:solidFill>
                <a:srgbClr val="000000"/>
              </a:solidFill>
              <a:latin typeface="Arial"/>
              <a:ea typeface="Arial"/>
              <a:cs typeface="Arial"/>
            </a:rPr>
            <a:t>
Any non-conformance with a mandatory (“MUST”) requirement on the tab(s) 10xx MUST be formally reported to NHS Digital so that the risks to national systems can be assessed. Dependant on the results of this risk assessment, NHS Digital reserves the right to refuse the use of a Spine Mini Services connection.
</a:t>
          </a:r>
          <a:r>
            <a:rPr lang="en-US" cap="none" sz="1000" b="0"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Phase 2 may be conducted in parallel to phase 1a and 1b  to expedite the process, whilst acknowledging a go-live dependency of approval to access central data being granted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Before any deployment</a:t>
          </a:r>
          <a:r>
            <a:rPr lang="en-US" cap="none" sz="1000" b="0" i="0" u="none" baseline="0">
              <a:solidFill>
                <a:srgbClr val="000000"/>
              </a:solidFill>
              <a:latin typeface="Arial"/>
              <a:ea typeface="Arial"/>
              <a:cs typeface="Arial"/>
            </a:rPr>
            <a:t> can commence, the Supplier may need to sign a Connection Agreement and an End User may need to sign an End User Policy depending on the service requested,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 the case of further questions or queries please contact itkconformance@nhs.net.
</a:t>
          </a:r>
        </a:p>
      </xdr:txBody>
    </xdr:sp>
    <xdr:clientData/>
  </xdr:twoCellAnchor>
  <xdr:twoCellAnchor>
    <xdr:from>
      <xdr:col>1</xdr:col>
      <xdr:colOff>9525</xdr:colOff>
      <xdr:row>38</xdr:row>
      <xdr:rowOff>104775</xdr:rowOff>
    </xdr:from>
    <xdr:to>
      <xdr:col>2</xdr:col>
      <xdr:colOff>638175</xdr:colOff>
      <xdr:row>41</xdr:row>
      <xdr:rowOff>133350</xdr:rowOff>
    </xdr:to>
    <xdr:sp>
      <xdr:nvSpPr>
        <xdr:cNvPr id="11" name="AutoShape 10"/>
        <xdr:cNvSpPr>
          <a:spLocks/>
        </xdr:cNvSpPr>
      </xdr:nvSpPr>
      <xdr:spPr>
        <a:xfrm rot="5400000">
          <a:off x="304800" y="6486525"/>
          <a:ext cx="1990725" cy="514350"/>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3 - </a:t>
          </a:r>
          <a:r>
            <a:rPr lang="en-US" cap="none" sz="1200" b="1" i="0" u="none" baseline="0">
              <a:solidFill>
                <a:srgbClr val="000000"/>
              </a:solidFill>
              <a:latin typeface="Arial"/>
              <a:ea typeface="Arial"/>
              <a:cs typeface="Arial"/>
            </a:rPr>
            <a:t>End User Organisation</a:t>
          </a:r>
        </a:p>
      </xdr:txBody>
    </xdr:sp>
    <xdr:clientData/>
  </xdr:twoCellAnchor>
  <xdr:twoCellAnchor>
    <xdr:from>
      <xdr:col>1</xdr:col>
      <xdr:colOff>9525</xdr:colOff>
      <xdr:row>62</xdr:row>
      <xdr:rowOff>76200</xdr:rowOff>
    </xdr:from>
    <xdr:to>
      <xdr:col>2</xdr:col>
      <xdr:colOff>638175</xdr:colOff>
      <xdr:row>65</xdr:row>
      <xdr:rowOff>133350</xdr:rowOff>
    </xdr:to>
    <xdr:sp>
      <xdr:nvSpPr>
        <xdr:cNvPr id="12" name="AutoShape 5"/>
        <xdr:cNvSpPr>
          <a:spLocks/>
        </xdr:cNvSpPr>
      </xdr:nvSpPr>
      <xdr:spPr>
        <a:xfrm rot="5400000">
          <a:off x="304800" y="10344150"/>
          <a:ext cx="1990725" cy="542925"/>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9 - Service</a:t>
          </a:r>
        </a:p>
      </xdr:txBody>
    </xdr:sp>
    <xdr:clientData/>
  </xdr:twoCellAnchor>
  <xdr:twoCellAnchor>
    <xdr:from>
      <xdr:col>0</xdr:col>
      <xdr:colOff>285750</xdr:colOff>
      <xdr:row>70</xdr:row>
      <xdr:rowOff>133350</xdr:rowOff>
    </xdr:from>
    <xdr:to>
      <xdr:col>2</xdr:col>
      <xdr:colOff>628650</xdr:colOff>
      <xdr:row>74</xdr:row>
      <xdr:rowOff>28575</xdr:rowOff>
    </xdr:to>
    <xdr:sp>
      <xdr:nvSpPr>
        <xdr:cNvPr id="13" name="AutoShape 5"/>
        <xdr:cNvSpPr>
          <a:spLocks/>
        </xdr:cNvSpPr>
      </xdr:nvSpPr>
      <xdr:spPr>
        <a:xfrm rot="5400000">
          <a:off x="285750" y="11696700"/>
          <a:ext cx="2000250" cy="542925"/>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10b to 10e -  Service SpecificSMS Client  Reqs</a:t>
          </a:r>
        </a:p>
      </xdr:txBody>
    </xdr:sp>
    <xdr:clientData/>
  </xdr:twoCellAnchor>
  <xdr:twoCellAnchor>
    <xdr:from>
      <xdr:col>1</xdr:col>
      <xdr:colOff>0</xdr:colOff>
      <xdr:row>34</xdr:row>
      <xdr:rowOff>85725</xdr:rowOff>
    </xdr:from>
    <xdr:to>
      <xdr:col>2</xdr:col>
      <xdr:colOff>628650</xdr:colOff>
      <xdr:row>37</xdr:row>
      <xdr:rowOff>161925</xdr:rowOff>
    </xdr:to>
    <xdr:sp>
      <xdr:nvSpPr>
        <xdr:cNvPr id="14" name="AutoShape 1"/>
        <xdr:cNvSpPr>
          <a:spLocks/>
        </xdr:cNvSpPr>
      </xdr:nvSpPr>
      <xdr:spPr>
        <a:xfrm rot="5400000">
          <a:off x="295275" y="5819775"/>
          <a:ext cx="1990725" cy="561975"/>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2b - Provider Supplier</a:t>
          </a:r>
        </a:p>
      </xdr:txBody>
    </xdr:sp>
    <xdr:clientData/>
  </xdr:twoCellAnchor>
  <xdr:twoCellAnchor>
    <xdr:from>
      <xdr:col>1</xdr:col>
      <xdr:colOff>9525</xdr:colOff>
      <xdr:row>42</xdr:row>
      <xdr:rowOff>114300</xdr:rowOff>
    </xdr:from>
    <xdr:to>
      <xdr:col>2</xdr:col>
      <xdr:colOff>657225</xdr:colOff>
      <xdr:row>45</xdr:row>
      <xdr:rowOff>114300</xdr:rowOff>
    </xdr:to>
    <xdr:sp>
      <xdr:nvSpPr>
        <xdr:cNvPr id="15" name="AutoShape 5"/>
        <xdr:cNvSpPr>
          <a:spLocks/>
        </xdr:cNvSpPr>
      </xdr:nvSpPr>
      <xdr:spPr>
        <a:xfrm rot="5400000">
          <a:off x="304800" y="7143750"/>
          <a:ext cx="2009775" cy="485775"/>
        </a:xfrm>
        <a:prstGeom prst="homePlate">
          <a:avLst/>
        </a:prstGeom>
        <a:solidFill>
          <a:srgbClr val="D9D9D9"/>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5 - Architecture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38100</xdr:rowOff>
    </xdr:from>
    <xdr:to>
      <xdr:col>6</xdr:col>
      <xdr:colOff>228600</xdr:colOff>
      <xdr:row>40</xdr:row>
      <xdr:rowOff>133350</xdr:rowOff>
    </xdr:to>
    <xdr:sp>
      <xdr:nvSpPr>
        <xdr:cNvPr id="1" name="Title 1"/>
        <xdr:cNvSpPr>
          <a:spLocks/>
        </xdr:cNvSpPr>
      </xdr:nvSpPr>
      <xdr:spPr>
        <a:xfrm>
          <a:off x="276225" y="4476750"/>
          <a:ext cx="12087225" cy="4829175"/>
        </a:xfrm>
        <a:prstGeom prst="rect">
          <a:avLst/>
        </a:prstGeom>
        <a:no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File</a:t>
          </a:r>
          <a:r>
            <a:rPr lang="en-US" cap="none" sz="1000" b="1" i="0" u="none" baseline="0">
              <a:solidFill>
                <a:srgbClr val="000000"/>
              </a:solidFill>
              <a:latin typeface="Arial"/>
              <a:ea typeface="Arial"/>
              <a:cs typeface="Arial"/>
            </a:rPr>
            <a:t> naming</a:t>
          </a:r>
          <a:r>
            <a:rPr lang="en-US" cap="none" sz="1000" b="0" i="0" u="none" baseline="0">
              <a:solidFill>
                <a:srgbClr val="000000"/>
              </a:solidFill>
              <a:latin typeface="Arial"/>
              <a:ea typeface="Arial"/>
              <a:cs typeface="Arial"/>
            </a:rPr>
            <a:t>: when submitting an iteration of the TOM to NHS Digital for review, please format the filename as follows: </a:t>
          </a:r>
          <a:r>
            <a:rPr lang="en-US" cap="none" sz="1000" b="1" i="0" u="none" baseline="0">
              <a:solidFill>
                <a:srgbClr val="000000"/>
              </a:solidFill>
              <a:latin typeface="Arial"/>
              <a:ea typeface="Arial"/>
              <a:cs typeface="Arial"/>
            </a:rPr>
            <a:t>End User name </a:t>
          </a:r>
          <a:r>
            <a:rPr lang="en-US" cap="none" sz="1000" b="0" i="0" u="none" baseline="0">
              <a:solidFill>
                <a:srgbClr val="000000"/>
              </a:solidFill>
              <a:latin typeface="Arial"/>
              <a:ea typeface="Arial"/>
              <a:cs typeface="Arial"/>
            </a:rPr>
            <a:t>- TOM - </a:t>
          </a:r>
          <a:r>
            <a:rPr lang="en-US" cap="none" sz="1000" b="1" i="0" u="none" baseline="0">
              <a:solidFill>
                <a:srgbClr val="000000"/>
              </a:solidFill>
              <a:latin typeface="Arial"/>
              <a:ea typeface="Arial"/>
              <a:cs typeface="Arial"/>
            </a:rPr>
            <a:t>ccyymmdd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completing the TOM, individuals should familiarise themselves with the supporting notes in the “Introduction” tab of this document. Users should also review the Role and Responsibilities box above to identify which role they will play</a:t>
          </a:r>
          <a:r>
            <a:rPr lang="en-US" cap="none" sz="1000" b="0" i="0" u="none" baseline="0">
              <a:solidFill>
                <a:srgbClr val="000000"/>
              </a:solidFill>
              <a:latin typeface="Arial"/>
              <a:ea typeface="Arial"/>
              <a:cs typeface="Arial"/>
            </a:rPr>
            <a:t> in the completion of the document.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Users should also determine whether the TOM is being completed to achieve Technical Conformance only or both Technical Conformance and  Service Assurance. Both will be required to be completed should they wish to proceed to deployment in to the live environment.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tab within the TOM is essentially self-contained and covers a different aspect of the assessment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guidance can be ontained from the ITK Conformance team (</a:t>
          </a:r>
          <a:r>
            <a:rPr lang="en-US" cap="none" sz="1000" b="0" i="0" u="none" baseline="0">
              <a:solidFill>
                <a:srgbClr val="000000"/>
              </a:solidFill>
              <a:latin typeface="Arial"/>
              <a:ea typeface="Arial"/>
              <a:cs typeface="Arial"/>
            </a:rPr>
            <a:t>itkconformance@nhs.net</a:t>
          </a:r>
          <a:r>
            <a:rPr lang="en-US" cap="none" sz="1000" b="0" i="0" u="none" baseline="0">
              <a:solidFill>
                <a:srgbClr val="000000"/>
              </a:solidFill>
              <a:latin typeface="Arial"/>
              <a:ea typeface="Arial"/>
              <a:cs typeface="Arial"/>
            </a:rPr>
            <a:t>) and found within the “Introduction” tab of this workbook which the (End User organisation) approver should refer to, to inform their final approval decision.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anticipated that the Provider Supplier, Client Supplier and End User Organisation will complete the TOM collaboratively, </a:t>
          </a:r>
          <a:r>
            <a:rPr lang="en-US" cap="none" sz="1000" b="0" i="0" u="none" baseline="0">
              <a:solidFill>
                <a:srgbClr val="000000"/>
              </a:solidFill>
              <a:latin typeface="Arial"/>
              <a:ea typeface="Arial"/>
              <a:cs typeface="Arial"/>
            </a:rPr>
            <a:t>unless the Provider Supplier is only applying to achieve Technical Conformance, where they will complete the relevant tabs independently (see the Introduction tab for guidance)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response must be provided for every question.</a:t>
          </a:r>
          <a:r>
            <a:rPr lang="en-US" cap="none" sz="1000" b="0" i="0" u="none" baseline="0">
              <a:solidFill>
                <a:srgbClr val="000000"/>
              </a:solidFill>
              <a:latin typeface="Arial"/>
              <a:ea typeface="Arial"/>
              <a:cs typeface="Arial"/>
            </a:rPr>
            <a:t> Majority of tabs have a list of questions to answer:
</a:t>
          </a:r>
          <a:r>
            <a:rPr lang="en-US" cap="none" sz="1000" b="0" i="0" u="none" baseline="0">
              <a:solidFill>
                <a:srgbClr val="000000"/>
              </a:solidFill>
              <a:latin typeface="Arial"/>
              <a:ea typeface="Arial"/>
              <a:cs typeface="Arial"/>
            </a:rPr>
            <a:t>Questions with a category of "Info" capture important information but do not actually affect the outcome of the assessment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Questions with a type of "Action" directly affect the outcome of the assessment, and may lead to further actions being required
</a:t>
          </a:r>
          <a:r>
            <a:rPr lang="en-US" cap="none" sz="1000" b="0" i="0" u="none" baseline="0">
              <a:solidFill>
                <a:srgbClr val="000000"/>
              </a:solidFill>
              <a:latin typeface="Arial"/>
              <a:ea typeface="Arial"/>
              <a:cs typeface="Arial"/>
            </a:rPr>
            <a:t>Questions with a type of "Req" directly affect the outcome of the assessment, and may lead to further actions being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Cells within each tab have been colour coded to indicate whether a response is to be provided by a Provider Supplier (Yellow Cells),  Client Supplier (Red Cells),  End User Organisation (Green Cells) or NHS Digital (Blue Cells)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the bottom of tab 6 and 7 are two headings giving the results:
</a:t>
          </a:r>
          <a:r>
            <a:rPr lang="en-US" cap="none" sz="1000" b="0" i="0" u="none" baseline="0">
              <a:solidFill>
                <a:srgbClr val="000000"/>
              </a:solidFill>
              <a:latin typeface="Arial"/>
              <a:ea typeface="Arial"/>
              <a:cs typeface="Arial"/>
            </a:rPr>
            <a:t>"Additional Information Required" highlights any further documentation that needs to be collated based on answers to the questions
</a:t>
          </a:r>
          <a:r>
            <a:rPr lang="en-US" cap="none" sz="1000" b="0" i="0" u="none" baseline="0">
              <a:solidFill>
                <a:srgbClr val="000000"/>
              </a:solidFill>
              <a:latin typeface="Arial"/>
              <a:ea typeface="Arial"/>
              <a:cs typeface="Arial"/>
            </a:rPr>
            <a:t>"Additional Stakeholder Involvement" highlights additional stakeholders who need to be involved (e.g. signoffs), based on the answers to the questions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completed TOM must be submitted to NHS Digital, it must clearly state within the body of the email whether the TOM is to be checked against Technical Conformance deliverables only or both Technical Conformance and Usage and Settings.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Deployment of the Provider or Client in to the live environment is not permitted until NHS Digital verifies that both Technical Conformance and Usage and Settings approval activities have been completed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9525</xdr:rowOff>
    </xdr:from>
    <xdr:to>
      <xdr:col>9</xdr:col>
      <xdr:colOff>200025</xdr:colOff>
      <xdr:row>15</xdr:row>
      <xdr:rowOff>9525</xdr:rowOff>
    </xdr:to>
    <xdr:pic>
      <xdr:nvPicPr>
        <xdr:cNvPr id="1" name="Picture 24"/>
        <xdr:cNvPicPr preferRelativeResize="1">
          <a:picLocks noChangeAspect="1"/>
        </xdr:cNvPicPr>
      </xdr:nvPicPr>
      <xdr:blipFill>
        <a:blip r:embed="rId1"/>
        <a:stretch>
          <a:fillRect/>
        </a:stretch>
      </xdr:blipFill>
      <xdr:spPr>
        <a:xfrm>
          <a:off x="114300" y="981075"/>
          <a:ext cx="4981575" cy="1619250"/>
        </a:xfrm>
        <a:prstGeom prst="rect">
          <a:avLst/>
        </a:prstGeom>
        <a:solidFill>
          <a:srgbClr val="FFFFFF"/>
        </a:solidFill>
        <a:ln w="9525" cmpd="sng">
          <a:noFill/>
        </a:ln>
      </xdr:spPr>
    </xdr:pic>
    <xdr:clientData/>
  </xdr:twoCellAnchor>
  <xdr:twoCellAnchor editAs="oneCell">
    <xdr:from>
      <xdr:col>1</xdr:col>
      <xdr:colOff>0</xdr:colOff>
      <xdr:row>16</xdr:row>
      <xdr:rowOff>0</xdr:rowOff>
    </xdr:from>
    <xdr:to>
      <xdr:col>9</xdr:col>
      <xdr:colOff>209550</xdr:colOff>
      <xdr:row>26</xdr:row>
      <xdr:rowOff>76200</xdr:rowOff>
    </xdr:to>
    <xdr:pic>
      <xdr:nvPicPr>
        <xdr:cNvPr id="2" name="Picture 25"/>
        <xdr:cNvPicPr preferRelativeResize="1">
          <a:picLocks noChangeAspect="1"/>
        </xdr:cNvPicPr>
      </xdr:nvPicPr>
      <xdr:blipFill>
        <a:blip r:embed="rId2"/>
        <a:stretch>
          <a:fillRect/>
        </a:stretch>
      </xdr:blipFill>
      <xdr:spPr>
        <a:xfrm>
          <a:off x="85725" y="2752725"/>
          <a:ext cx="5019675" cy="1819275"/>
        </a:xfrm>
        <a:prstGeom prst="rect">
          <a:avLst/>
        </a:prstGeom>
        <a:solidFill>
          <a:srgbClr val="FFFFFF"/>
        </a:solidFill>
        <a:ln w="9525" cmpd="sng">
          <a:noFill/>
        </a:ln>
      </xdr:spPr>
    </xdr:pic>
    <xdr:clientData/>
  </xdr:twoCellAnchor>
  <xdr:twoCellAnchor editAs="oneCell">
    <xdr:from>
      <xdr:col>9</xdr:col>
      <xdr:colOff>342900</xdr:colOff>
      <xdr:row>5</xdr:row>
      <xdr:rowOff>0</xdr:rowOff>
    </xdr:from>
    <xdr:to>
      <xdr:col>18</xdr:col>
      <xdr:colOff>600075</xdr:colOff>
      <xdr:row>14</xdr:row>
      <xdr:rowOff>152400</xdr:rowOff>
    </xdr:to>
    <xdr:pic>
      <xdr:nvPicPr>
        <xdr:cNvPr id="3" name="Picture 29"/>
        <xdr:cNvPicPr preferRelativeResize="1">
          <a:picLocks noChangeAspect="1"/>
        </xdr:cNvPicPr>
      </xdr:nvPicPr>
      <xdr:blipFill>
        <a:blip r:embed="rId3"/>
        <a:stretch>
          <a:fillRect/>
        </a:stretch>
      </xdr:blipFill>
      <xdr:spPr>
        <a:xfrm>
          <a:off x="5238750" y="971550"/>
          <a:ext cx="5219700" cy="1609725"/>
        </a:xfrm>
        <a:prstGeom prst="rect">
          <a:avLst/>
        </a:prstGeom>
        <a:noFill/>
        <a:ln w="9525" cmpd="sng">
          <a:noFill/>
        </a:ln>
      </xdr:spPr>
    </xdr:pic>
    <xdr:clientData/>
  </xdr:twoCellAnchor>
  <xdr:twoCellAnchor editAs="oneCell">
    <xdr:from>
      <xdr:col>10</xdr:col>
      <xdr:colOff>0</xdr:colOff>
      <xdr:row>16</xdr:row>
      <xdr:rowOff>0</xdr:rowOff>
    </xdr:from>
    <xdr:to>
      <xdr:col>18</xdr:col>
      <xdr:colOff>533400</xdr:colOff>
      <xdr:row>26</xdr:row>
      <xdr:rowOff>85725</xdr:rowOff>
    </xdr:to>
    <xdr:pic>
      <xdr:nvPicPr>
        <xdr:cNvPr id="4" name="Picture 16191"/>
        <xdr:cNvPicPr preferRelativeResize="1">
          <a:picLocks noChangeAspect="1"/>
        </xdr:cNvPicPr>
      </xdr:nvPicPr>
      <xdr:blipFill>
        <a:blip r:embed="rId4"/>
        <a:stretch>
          <a:fillRect/>
        </a:stretch>
      </xdr:blipFill>
      <xdr:spPr>
        <a:xfrm>
          <a:off x="5238750" y="2752725"/>
          <a:ext cx="5153025" cy="1828800"/>
        </a:xfrm>
        <a:prstGeom prst="rect">
          <a:avLst/>
        </a:prstGeom>
        <a:solidFill>
          <a:srgbClr val="FFFFFF"/>
        </a:solidFill>
        <a:ln w="9525" cmpd="sng">
          <a:noFill/>
        </a:ln>
      </xdr:spPr>
    </xdr:pic>
    <xdr:clientData/>
  </xdr:twoCellAnchor>
  <xdr:twoCellAnchor editAs="oneCell">
    <xdr:from>
      <xdr:col>19</xdr:col>
      <xdr:colOff>38100</xdr:colOff>
      <xdr:row>15</xdr:row>
      <xdr:rowOff>152400</xdr:rowOff>
    </xdr:from>
    <xdr:to>
      <xdr:col>27</xdr:col>
      <xdr:colOff>390525</xdr:colOff>
      <xdr:row>26</xdr:row>
      <xdr:rowOff>85725</xdr:rowOff>
    </xdr:to>
    <xdr:pic>
      <xdr:nvPicPr>
        <xdr:cNvPr id="5" name="Picture 16197"/>
        <xdr:cNvPicPr preferRelativeResize="1">
          <a:picLocks noChangeAspect="1"/>
        </xdr:cNvPicPr>
      </xdr:nvPicPr>
      <xdr:blipFill>
        <a:blip r:embed="rId5"/>
        <a:stretch>
          <a:fillRect/>
        </a:stretch>
      </xdr:blipFill>
      <xdr:spPr>
        <a:xfrm>
          <a:off x="10506075" y="2743200"/>
          <a:ext cx="5219700" cy="1838325"/>
        </a:xfrm>
        <a:prstGeom prst="rect">
          <a:avLst/>
        </a:prstGeom>
        <a:solidFill>
          <a:srgbClr val="FFFFFF"/>
        </a:solidFill>
        <a:ln w="9525" cmpd="sng">
          <a:noFill/>
        </a:ln>
      </xdr:spPr>
    </xdr:pic>
    <xdr:clientData/>
  </xdr:twoCellAnchor>
  <xdr:twoCellAnchor editAs="oneCell">
    <xdr:from>
      <xdr:col>19</xdr:col>
      <xdr:colOff>57150</xdr:colOff>
      <xdr:row>5</xdr:row>
      <xdr:rowOff>0</xdr:rowOff>
    </xdr:from>
    <xdr:to>
      <xdr:col>27</xdr:col>
      <xdr:colOff>371475</xdr:colOff>
      <xdr:row>15</xdr:row>
      <xdr:rowOff>19050</xdr:rowOff>
    </xdr:to>
    <xdr:pic>
      <xdr:nvPicPr>
        <xdr:cNvPr id="6" name="Picture 4"/>
        <xdr:cNvPicPr preferRelativeResize="1">
          <a:picLocks noChangeAspect="1"/>
        </xdr:cNvPicPr>
      </xdr:nvPicPr>
      <xdr:blipFill>
        <a:blip r:embed="rId6"/>
        <a:stretch>
          <a:fillRect/>
        </a:stretch>
      </xdr:blipFill>
      <xdr:spPr>
        <a:xfrm>
          <a:off x="10525125" y="971550"/>
          <a:ext cx="518160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scic365-my.sharepoint.com/Users/rapy1/AppData/Local/Microsoft/Windows/INetCache/Content.Outlook/TIX5XCDO/file:/sagat/data/Assurance%20Service/ITK/NICA%20Accreditation/Requirements%20Spreadsheets/Supplier%20Certified%20Requirements%20Coverage%20v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hscic365-my.sharepoint.com/Users/rapy1/AppData/Local/Microsoft/Windows/INetCache/Content.Outlook/TIX5XCDO/file:/sagat/data/Assurance%20Service/ITK/NICA%20Accreditation/ITK%20Spine%20Mini%20Services/orQuestra/SPI_Spine_Mini_Services_Compliance_Matri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gat\data\Assurance%20Service\ITK\NICA%20Accreditation\Requirements%20Spreadsheets\Supplier%20Certified%20Requirements%20Coverage%20v6.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gat\data\Assurance%20Service\ITK\NICA%20Accreditation\ITK%20Spine%20Mini%20Services\orQuestra\SPI_Spine_Mini_Services_Compliance_Matrix.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ikn1\AppData\Local\Microsoft\Windows\Temporary%20Internet%20Files\Content.Outlook\57K6SF4M\TEMPLATE%20Target%20Operating%20Model%20-%20Spine%20Mini%20Service%20-%2031-08-17%20v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apy1\AppData\Local\Microsoft\Windows\INetCache\Content.Outlook\TIX5XCDO\file:\\C:\Users\mama8\AppData\Local\Microsoft\Windows\Temporary%20Internet%20Files\Content.Outlook\W7D12PYP\PDS%20SMSP%20Access%20ORG%20TEMPLATE%20DRAFT%20v3%202017040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rapy1\AppData\Local\Microsoft\Windows\INetCache\Content.Outlook\TIX5XCDO\file:\\sagat\data\Assurance%20Service\ITK\NICA%20Accreditation\Requirements%20Spreadsheets\Supplier%20Certified%20Requirements%20Coverage%20v6.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rapy1\AppData\Local\Microsoft\Windows\INetCache\Content.Outlook\TIX5XCDO\file:\\sagat\data\Assurance%20Service\ITK\NICA%20Accreditation\ITK%20Spine%20Mini%20Services\orQuestra\SPI_Spine_Mini_Services_Compliance_Matri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rapy1\AppData\Local\Microsoft\Windows\INetCache\Content.Outlook\TIX5XCDO\file:\\data1lds\users\Users\reda1\AppData\Local\Microsoft\Windows\Temporary%20Internet%20Files\Content.Outlook\VQOIWL4R\Site%20Readiness%20Checklis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structions for Use"/>
      <sheetName val="RIA"/>
      <sheetName val="Requirements Summary"/>
      <sheetName val="Requirements Explained"/>
      <sheetName val="Testcases Index"/>
      <sheetName val="Testcases Detailed"/>
      <sheetName val="Lists"/>
    </sheetNames>
    <sheetDataSet>
      <sheetData sheetId="7">
        <row r="3">
          <cell r="A3" t="str">
            <v>ITK Middleware</v>
          </cell>
          <cell r="E3" t="str">
            <v>Patient Identity Management v1.0</v>
          </cell>
          <cell r="G3" t="str">
            <v>Defect fixes only</v>
          </cell>
          <cell r="I3" t="str">
            <v>Yes</v>
          </cell>
          <cell r="K3" t="str">
            <v>Version: 1.0; Status: RC1</v>
          </cell>
          <cell r="M3">
            <v>3.7</v>
          </cell>
        </row>
        <row r="4">
          <cell r="A4" t="str">
            <v>ITK Client Application</v>
          </cell>
          <cell r="E4" t="str">
            <v>Patient Identity Management Update Master v1.0</v>
          </cell>
          <cell r="G4" t="str">
            <v>New functionality</v>
          </cell>
          <cell r="I4" t="str">
            <v>No</v>
          </cell>
          <cell r="K4" t="str">
            <v>Version: 1.0; Status: RC2</v>
          </cell>
        </row>
        <row r="5">
          <cell r="A5" t="str">
            <v>ITK Host Application</v>
          </cell>
          <cell r="E5" t="str">
            <v>Patient Encounter Management v1.0</v>
          </cell>
          <cell r="G5" t="str">
            <v>Defect fix and New funtionality</v>
          </cell>
          <cell r="K5" t="str">
            <v>Version: 1.0; Status: RC4</v>
          </cell>
        </row>
        <row r="6">
          <cell r="A6" t="str">
            <v>ITK Host &amp; Client Application</v>
          </cell>
          <cell r="E6" t="str">
            <v>Patient Encounter Management Update Master v1.0</v>
          </cell>
          <cell r="K6" t="str">
            <v>Version: 2.0; Status: RC1</v>
          </cell>
        </row>
        <row r="7">
          <cell r="A7" t="str">
            <v>ITK Spine Mini Services Provider</v>
          </cell>
          <cell r="E7" t="str">
            <v>In/Outpatient Encounter Management v1.0</v>
          </cell>
          <cell r="K7" t="str">
            <v>Version: 2.0; Status: RC2</v>
          </cell>
        </row>
        <row r="8">
          <cell r="E8" t="str">
            <v>In/Outpatient Encounter Management Update Master v1.0</v>
          </cell>
          <cell r="K8" t="str">
            <v>Version: 4.0; Status: Draft A</v>
          </cell>
        </row>
        <row r="9">
          <cell r="E9" t="str">
            <v>Advanced Encounter Management v1.0</v>
          </cell>
          <cell r="K9" t="str">
            <v>Version: 4.0; Status: RC2</v>
          </cell>
        </row>
        <row r="10">
          <cell r="E10" t="str">
            <v>Pending Encounter Management v1.0</v>
          </cell>
        </row>
        <row r="11">
          <cell r="E11" t="str">
            <v>Query Patient v1.0</v>
          </cell>
        </row>
        <row r="12">
          <cell r="E12" t="str">
            <v>Correspondence - Basic Document Transmission v1.0</v>
          </cell>
        </row>
        <row r="13">
          <cell r="E13" t="str">
            <v>Correspondence - Non Coded CDA v1.0</v>
          </cell>
        </row>
        <row r="14">
          <cell r="E14" t="str">
            <v>Correspondence - Ambulance v1.0</v>
          </cell>
        </row>
        <row r="15">
          <cell r="E15" t="str">
            <v>Correspondence - Discharge v1.0</v>
          </cell>
        </row>
        <row r="16">
          <cell r="E16" t="str">
            <v>Correspondence - Emergency Department v1.0</v>
          </cell>
        </row>
        <row r="17">
          <cell r="E17" t="str">
            <v>Correspondence - Out of Hours v1.0</v>
          </cell>
        </row>
        <row r="18">
          <cell r="E18" t="str">
            <v>Correspondence - Outpatient v1.0</v>
          </cell>
        </row>
        <row r="19">
          <cell r="E19" t="str">
            <v>PDS Services v1.0</v>
          </cell>
        </row>
        <row r="20">
          <cell r="E20" t="str">
            <v>Urgent Care v1.0 - Out of Hours / Walk In Centre F v1.0</v>
          </cell>
        </row>
        <row r="21">
          <cell r="E21" t="str">
            <v>Urgent Care v1.0 - A&amp;E Feed v1.0</v>
          </cell>
        </row>
        <row r="22">
          <cell r="E22" t="str">
            <v>HSCI - Care &amp; Support Planning Assessments v1.0</v>
          </cell>
        </row>
        <row r="23">
          <cell r="E23" t="str">
            <v>HSCI - Discharge Notifications to Social Care v1.0</v>
          </cell>
        </row>
        <row r="24">
          <cell r="E24" t="str">
            <v>HSCI - NHS Continuing Healthcare v1.0</v>
          </cell>
        </row>
        <row r="25">
          <cell r="E25" t="str">
            <v>Telehealth v1.0</v>
          </cell>
        </row>
        <row r="26">
          <cell r="E26" t="str">
            <v>Child Screening v1.0</v>
          </cell>
        </row>
        <row r="27">
          <cell r="E27" t="str">
            <v>NHS 111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oComplete"/>
      <sheetName val="Data"/>
      <sheetName val="SMSP Compliance Reqts."/>
      <sheetName val="ITK Web Services Infra"/>
      <sheetName val="ITK Application Reqs"/>
    </sheetNames>
    <sheetDataSet>
      <sheetData sheetId="2">
        <row r="4">
          <cell r="B4" t="str">
            <v>CAB Referrer v1</v>
          </cell>
        </row>
        <row r="5">
          <cell r="B5" t="str">
            <v>CAB Referrer v2.x</v>
          </cell>
        </row>
        <row r="6">
          <cell r="B6" t="str">
            <v>CAB Referrer v3</v>
          </cell>
        </row>
        <row r="7">
          <cell r="B7" t="str">
            <v>CAB Provider v1</v>
          </cell>
        </row>
        <row r="8">
          <cell r="B8" t="str">
            <v>CAB Provider v2.x</v>
          </cell>
        </row>
        <row r="9">
          <cell r="B9" t="str">
            <v>CAB Provider v3</v>
          </cell>
        </row>
        <row r="10">
          <cell r="B10" t="str">
            <v>Child Health Systems v1</v>
          </cell>
        </row>
        <row r="11">
          <cell r="B11" t="str">
            <v>EPS Prescriber v1</v>
          </cell>
        </row>
        <row r="12">
          <cell r="B12" t="str">
            <v>EPS Prescriber v2</v>
          </cell>
        </row>
        <row r="13">
          <cell r="B13" t="str">
            <v>EPS Dispenser v1</v>
          </cell>
        </row>
        <row r="14">
          <cell r="B14" t="str">
            <v>EPS Dispenser v2</v>
          </cell>
        </row>
        <row r="15">
          <cell r="B15" t="str">
            <v>GP Summary v1</v>
          </cell>
        </row>
        <row r="16">
          <cell r="B16" t="str">
            <v>GP2GP v1.1</v>
          </cell>
        </row>
        <row r="17">
          <cell r="B17" t="str">
            <v>GP2GP v2</v>
          </cell>
        </row>
        <row r="18">
          <cell r="B18" t="str">
            <v>GP Systems v1</v>
          </cell>
        </row>
        <row r="19">
          <cell r="B19" t="str">
            <v>Maternity Systems v1</v>
          </cell>
        </row>
        <row r="20">
          <cell r="B20" t="str">
            <v>PACS v1 Level 1</v>
          </cell>
        </row>
        <row r="21">
          <cell r="B21" t="str">
            <v>PACS v1 Level 2</v>
          </cell>
        </row>
        <row r="22">
          <cell r="B22" t="str">
            <v>PSIS Consumer v1</v>
          </cell>
        </row>
        <row r="23">
          <cell r="B23" t="str">
            <v>RIS v1 Level 1</v>
          </cell>
        </row>
        <row r="24">
          <cell r="B24" t="str">
            <v>RIS v1 Level 2</v>
          </cell>
        </row>
        <row r="25">
          <cell r="B25" t="str">
            <v>SCI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Instructions for Use"/>
      <sheetName val="RIA"/>
      <sheetName val="Requirements Summary"/>
      <sheetName val="Requirements Explained"/>
      <sheetName val="Testcases Index"/>
      <sheetName val="Testcases Detailed"/>
      <sheetName val="Lists"/>
    </sheetNames>
    <sheetDataSet>
      <sheetData sheetId="7">
        <row r="3">
          <cell r="A3" t="str">
            <v>ITK Middleware</v>
          </cell>
          <cell r="E3" t="str">
            <v>Patient Identity Management v1.0</v>
          </cell>
          <cell r="G3" t="str">
            <v>Defect fixes only</v>
          </cell>
          <cell r="I3" t="str">
            <v>Yes</v>
          </cell>
          <cell r="K3" t="str">
            <v>Version: 1.0; Status: RC1</v>
          </cell>
          <cell r="M3">
            <v>3.7</v>
          </cell>
        </row>
        <row r="4">
          <cell r="A4" t="str">
            <v>ITK Client Application</v>
          </cell>
          <cell r="E4" t="str">
            <v>Patient Identity Management Update Master v1.0</v>
          </cell>
          <cell r="G4" t="str">
            <v>New functionality</v>
          </cell>
          <cell r="I4" t="str">
            <v>No</v>
          </cell>
          <cell r="K4" t="str">
            <v>Version: 1.0; Status: RC2</v>
          </cell>
        </row>
        <row r="5">
          <cell r="A5" t="str">
            <v>ITK Host Application</v>
          </cell>
          <cell r="E5" t="str">
            <v>Patient Encounter Management v1.0</v>
          </cell>
          <cell r="G5" t="str">
            <v>Defect fix and New funtionality</v>
          </cell>
          <cell r="K5" t="str">
            <v>Version: 1.0; Status: RC4</v>
          </cell>
        </row>
        <row r="6">
          <cell r="A6" t="str">
            <v>ITK Host &amp; Client Application</v>
          </cell>
          <cell r="E6" t="str">
            <v>Patient Encounter Management Update Master v1.0</v>
          </cell>
          <cell r="K6" t="str">
            <v>Version: 2.0; Status: RC1</v>
          </cell>
        </row>
        <row r="7">
          <cell r="A7" t="str">
            <v>ITK Spine Mini Services Provider</v>
          </cell>
          <cell r="E7" t="str">
            <v>In/Outpatient Encounter Management v1.0</v>
          </cell>
          <cell r="K7" t="str">
            <v>Version: 2.0; Status: RC2</v>
          </cell>
        </row>
        <row r="8">
          <cell r="E8" t="str">
            <v>In/Outpatient Encounter Management Update Master v1.0</v>
          </cell>
          <cell r="K8" t="str">
            <v>Version: 4.0; Status: Draft A</v>
          </cell>
        </row>
        <row r="9">
          <cell r="E9" t="str">
            <v>Advanced Encounter Management v1.0</v>
          </cell>
          <cell r="K9" t="str">
            <v>Version: 4.0; Status: RC2</v>
          </cell>
        </row>
        <row r="10">
          <cell r="E10" t="str">
            <v>Pending Encounter Management v1.0</v>
          </cell>
        </row>
        <row r="11">
          <cell r="E11" t="str">
            <v>Query Patient v1.0</v>
          </cell>
        </row>
        <row r="12">
          <cell r="E12" t="str">
            <v>Correspondence - Basic Document Transmission v1.0</v>
          </cell>
        </row>
        <row r="13">
          <cell r="E13" t="str">
            <v>Correspondence - Non Coded CDA v1.0</v>
          </cell>
        </row>
        <row r="14">
          <cell r="E14" t="str">
            <v>Correspondence - Ambulance v1.0</v>
          </cell>
        </row>
        <row r="15">
          <cell r="E15" t="str">
            <v>Correspondence - Discharge v1.0</v>
          </cell>
        </row>
        <row r="16">
          <cell r="E16" t="str">
            <v>Correspondence - Emergency Department v1.0</v>
          </cell>
        </row>
        <row r="17">
          <cell r="E17" t="str">
            <v>Correspondence - Out of Hours v1.0</v>
          </cell>
        </row>
        <row r="18">
          <cell r="E18" t="str">
            <v>Correspondence - Outpatient v1.0</v>
          </cell>
        </row>
        <row r="19">
          <cell r="E19" t="str">
            <v>PDS Services v1.0</v>
          </cell>
        </row>
        <row r="20">
          <cell r="E20" t="str">
            <v>Urgent Care v1.0 - Out of Hours / Walk In Centre F v1.0</v>
          </cell>
        </row>
        <row r="21">
          <cell r="E21" t="str">
            <v>Urgent Care v1.0 - A&amp;E Feed v1.0</v>
          </cell>
        </row>
        <row r="22">
          <cell r="E22" t="str">
            <v>HSCI - Care &amp; Support Planning Assessments v1.0</v>
          </cell>
        </row>
        <row r="23">
          <cell r="E23" t="str">
            <v>HSCI - Discharge Notifications to Social Care v1.0</v>
          </cell>
        </row>
        <row r="24">
          <cell r="E24" t="str">
            <v>HSCI - NHS Continuing Healthcare v1.0</v>
          </cell>
        </row>
        <row r="25">
          <cell r="E25" t="str">
            <v>Telehealth v1.0</v>
          </cell>
        </row>
        <row r="26">
          <cell r="E26" t="str">
            <v>Child Screening v1.0</v>
          </cell>
        </row>
        <row r="27">
          <cell r="E27" t="str">
            <v>NHS 111 v1.0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ToComplete"/>
      <sheetName val="Data"/>
      <sheetName val="SMSP Compliance Reqts."/>
      <sheetName val="ITK Web Services Infra"/>
      <sheetName val="ITK Application Reqs"/>
    </sheetNames>
    <sheetDataSet>
      <sheetData sheetId="2">
        <row r="4">
          <cell r="B4" t="str">
            <v>CAB Referrer v1</v>
          </cell>
        </row>
        <row r="5">
          <cell r="B5" t="str">
            <v>CAB Referrer v2.x</v>
          </cell>
        </row>
        <row r="6">
          <cell r="B6" t="str">
            <v>CAB Referrer v3</v>
          </cell>
        </row>
        <row r="7">
          <cell r="B7" t="str">
            <v>CAB Provider v1</v>
          </cell>
        </row>
        <row r="8">
          <cell r="B8" t="str">
            <v>CAB Provider v2.x</v>
          </cell>
        </row>
        <row r="9">
          <cell r="B9" t="str">
            <v>CAB Provider v3</v>
          </cell>
        </row>
        <row r="10">
          <cell r="B10" t="str">
            <v>Child Health Systems v1</v>
          </cell>
        </row>
        <row r="11">
          <cell r="B11" t="str">
            <v>EPS Prescriber v1</v>
          </cell>
        </row>
        <row r="12">
          <cell r="B12" t="str">
            <v>EPS Prescriber v2</v>
          </cell>
        </row>
        <row r="13">
          <cell r="B13" t="str">
            <v>EPS Dispenser v1</v>
          </cell>
        </row>
        <row r="14">
          <cell r="B14" t="str">
            <v>EPS Dispenser v2</v>
          </cell>
        </row>
        <row r="15">
          <cell r="B15" t="str">
            <v>GP Summary v1</v>
          </cell>
        </row>
        <row r="16">
          <cell r="B16" t="str">
            <v>GP2GP v1.1</v>
          </cell>
        </row>
        <row r="17">
          <cell r="B17" t="str">
            <v>GP2GP v2</v>
          </cell>
        </row>
        <row r="18">
          <cell r="B18" t="str">
            <v>GP Systems v1</v>
          </cell>
        </row>
        <row r="19">
          <cell r="B19" t="str">
            <v>Maternity Systems v1</v>
          </cell>
        </row>
        <row r="20">
          <cell r="B20" t="str">
            <v>PACS v1 Level 1</v>
          </cell>
        </row>
        <row r="21">
          <cell r="B21" t="str">
            <v>PACS v1 Level 2</v>
          </cell>
        </row>
        <row r="22">
          <cell r="B22" t="str">
            <v>PSIS Consumer v1</v>
          </cell>
        </row>
        <row r="23">
          <cell r="B23" t="str">
            <v>RIS v1 Level 1</v>
          </cell>
        </row>
        <row r="24">
          <cell r="B24" t="str">
            <v>RIS v1 Level 2</v>
          </cell>
        </row>
        <row r="25">
          <cell r="B25" t="str">
            <v>SCI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Introduction"/>
      <sheetName val="User Guide"/>
      <sheetName val="Approval Gateways"/>
      <sheetName val="1-Contact Log"/>
      <sheetName val="2 - Supplier Information "/>
      <sheetName val="3 - End User Organisation "/>
      <sheetName val="4 - Topology"/>
      <sheetName val="5 - Architecture"/>
      <sheetName val="6 - IG and Security"/>
      <sheetName val="8 - Service "/>
      <sheetName val="9a - SMS Generic Client Reqs"/>
      <sheetName val="9b - SMS PDS Client Reqs"/>
      <sheetName val="NHS Digital Assessement"/>
      <sheetName val="Lists"/>
    </sheetNames>
    <sheetDataSet>
      <sheetData sheetId="14">
        <row r="12">
          <cell r="B12" t="str">
            <v>NYA</v>
          </cell>
        </row>
        <row r="13">
          <cell r="B13" t="str">
            <v>ALB</v>
          </cell>
        </row>
        <row r="14">
          <cell r="B14" t="str">
            <v>CCG</v>
          </cell>
        </row>
        <row r="15">
          <cell r="B15" t="str">
            <v>CIC</v>
          </cell>
        </row>
        <row r="16">
          <cell r="B16" t="str">
            <v>CSU</v>
          </cell>
        </row>
        <row r="17">
          <cell r="B17" t="str">
            <v>Govt</v>
          </cell>
        </row>
        <row r="18">
          <cell r="B18" t="str">
            <v>GP</v>
          </cell>
        </row>
        <row r="19">
          <cell r="B19" t="str">
            <v>ISHP</v>
          </cell>
        </row>
        <row r="20">
          <cell r="B20" t="str">
            <v>LA</v>
          </cell>
        </row>
        <row r="21">
          <cell r="B21" t="str">
            <v>NHS Digital</v>
          </cell>
        </row>
        <row r="22">
          <cell r="B22" t="str">
            <v>Service</v>
          </cell>
        </row>
        <row r="23">
          <cell r="B23" t="str">
            <v>Third Sector</v>
          </cell>
        </row>
        <row r="24">
          <cell r="B24" t="str">
            <v>Trust</v>
          </cell>
        </row>
        <row r="39">
          <cell r="B39" t="str">
            <v>NYK</v>
          </cell>
        </row>
        <row r="40">
          <cell r="B40" t="str">
            <v>NHS</v>
          </cell>
        </row>
        <row r="41">
          <cell r="B41" t="str">
            <v>Non-NHS</v>
          </cell>
        </row>
        <row r="42">
          <cell r="B42" t="str">
            <v>Mixed</v>
          </cell>
        </row>
        <row r="52">
          <cell r="B52" t="str">
            <v>NYK</v>
          </cell>
        </row>
        <row r="53">
          <cell r="B53" t="str">
            <v>Spine Full</v>
          </cell>
        </row>
        <row r="54">
          <cell r="B54" t="str">
            <v>Soine Partial</v>
          </cell>
        </row>
        <row r="55">
          <cell r="B55" t="str">
            <v>SMSP</v>
          </cell>
        </row>
        <row r="56">
          <cell r="B56" t="str">
            <v>SCRa</v>
          </cell>
        </row>
        <row r="57">
          <cell r="B57" t="str">
            <v>DBS</v>
          </cell>
        </row>
        <row r="58">
          <cell r="B58" t="str">
            <v>DBS BS</v>
          </cell>
        </row>
        <row r="59">
          <cell r="B59" t="str">
            <v>N/A</v>
          </cell>
        </row>
        <row r="62">
          <cell r="B62" t="str">
            <v>NYK</v>
          </cell>
        </row>
        <row r="63">
          <cell r="B63" t="str">
            <v>Not Complete</v>
          </cell>
        </row>
        <row r="64">
          <cell r="B64" t="str">
            <v>Not Satisfactory
</v>
          </cell>
        </row>
        <row r="65">
          <cell r="B65" t="str">
            <v>Improvement
</v>
          </cell>
        </row>
        <row r="66">
          <cell r="B66" t="str">
            <v>Satisfactory</v>
          </cell>
        </row>
        <row r="69">
          <cell r="B69" t="str">
            <v>Not Complete</v>
          </cell>
        </row>
        <row r="70">
          <cell r="B70" t="str">
            <v>Not Satisfactory
</v>
          </cell>
        </row>
        <row r="71">
          <cell r="B71" t="str">
            <v>Improvement
</v>
          </cell>
        </row>
        <row r="72">
          <cell r="B72" t="str">
            <v>Satisfactory</v>
          </cell>
        </row>
        <row r="75">
          <cell r="B75" t="str">
            <v>England / Wales</v>
          </cell>
        </row>
        <row r="76">
          <cell r="B76" t="str">
            <v>UK</v>
          </cell>
        </row>
        <row r="77">
          <cell r="B77" t="str">
            <v>EEA</v>
          </cell>
        </row>
        <row r="78">
          <cell r="B78" t="str">
            <v>Other</v>
          </cell>
        </row>
        <row r="95">
          <cell r="B95" t="str">
            <v>Approved</v>
          </cell>
        </row>
        <row r="96">
          <cell r="B96" t="str">
            <v>Rejected</v>
          </cell>
        </row>
        <row r="99">
          <cell r="B99" t="str">
            <v>The usage and settings statement has been fully approved - no further usage and settings assessment required</v>
          </cell>
        </row>
        <row r="100">
          <cell r="B100" t="str">
            <v>The usage and settings statement has been approved  - a DSFC and DSA must be sought</v>
          </cell>
        </row>
        <row r="101">
          <cell r="B101" t="str">
            <v>The usage and settings statement has been approved  - DSA must be sought</v>
          </cell>
        </row>
        <row r="102">
          <cell r="B102" t="str">
            <v>The usage and settings statement has been provisionally approved  - full approval will be sought through the IGARD process</v>
          </cell>
        </row>
        <row r="103">
          <cell r="B103" t="str">
            <v>The usage and settings statement has been rejected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ic Details"/>
      <sheetName val="Assessment"/>
      <sheetName val="Lists"/>
    </sheetNames>
    <sheetDataSet>
      <sheetData sheetId="2">
        <row r="82">
          <cell r="B82" t="str">
            <v>NYA</v>
          </cell>
        </row>
        <row r="83">
          <cell r="B83" t="str">
            <v>OK</v>
          </cell>
        </row>
        <row r="84">
          <cell r="B84" t="str">
            <v>Not OK</v>
          </cell>
        </row>
        <row r="85">
          <cell r="B85" t="str">
            <v>Queries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Instructions for Use"/>
      <sheetName val="RIA"/>
      <sheetName val="Requirements Summary"/>
      <sheetName val="Requirements Explained"/>
      <sheetName val="Testcases Index"/>
      <sheetName val="Testcases Detailed"/>
      <sheetName val="Lists"/>
    </sheetNames>
    <sheetDataSet>
      <sheetData sheetId="7">
        <row r="3">
          <cell r="A3" t="str">
            <v>ITK Middleware</v>
          </cell>
          <cell r="E3" t="str">
            <v>Patient Identity Management v1.0</v>
          </cell>
          <cell r="G3" t="str">
            <v>Defect fixes only</v>
          </cell>
          <cell r="I3" t="str">
            <v>Yes</v>
          </cell>
          <cell r="K3" t="str">
            <v>Version: 1.0; Status: RC1</v>
          </cell>
          <cell r="M3">
            <v>3.7</v>
          </cell>
        </row>
        <row r="4">
          <cell r="A4" t="str">
            <v>ITK Client Application</v>
          </cell>
          <cell r="E4" t="str">
            <v>Patient Identity Management Update Master v1.0</v>
          </cell>
          <cell r="G4" t="str">
            <v>New functionality</v>
          </cell>
          <cell r="I4" t="str">
            <v>No</v>
          </cell>
          <cell r="K4" t="str">
            <v>Version: 1.0; Status: RC2</v>
          </cell>
        </row>
        <row r="5">
          <cell r="A5" t="str">
            <v>ITK Host Application</v>
          </cell>
          <cell r="E5" t="str">
            <v>Patient Encounter Management v1.0</v>
          </cell>
          <cell r="G5" t="str">
            <v>Defect fix and New funtionality</v>
          </cell>
          <cell r="K5" t="str">
            <v>Version: 1.0; Status: RC4</v>
          </cell>
        </row>
        <row r="6">
          <cell r="A6" t="str">
            <v>ITK Host &amp; Client Application</v>
          </cell>
          <cell r="E6" t="str">
            <v>Patient Encounter Management Update Master v1.0</v>
          </cell>
          <cell r="K6" t="str">
            <v>Version: 2.0; Status: RC1</v>
          </cell>
        </row>
        <row r="7">
          <cell r="A7" t="str">
            <v>ITK Spine Mini Services Provider</v>
          </cell>
          <cell r="E7" t="str">
            <v>In/Outpatient Encounter Management v1.0</v>
          </cell>
          <cell r="K7" t="str">
            <v>Version: 2.0; Status: RC2</v>
          </cell>
        </row>
        <row r="8">
          <cell r="E8" t="str">
            <v>In/Outpatient Encounter Management Update Master v1.0</v>
          </cell>
          <cell r="K8" t="str">
            <v>Version: 4.0; Status: Draft A</v>
          </cell>
        </row>
        <row r="9">
          <cell r="E9" t="str">
            <v>Advanced Encounter Management v1.0</v>
          </cell>
          <cell r="K9" t="str">
            <v>Version: 4.0; Status: RC2</v>
          </cell>
        </row>
        <row r="10">
          <cell r="E10" t="str">
            <v>Pending Encounter Management v1.0</v>
          </cell>
        </row>
        <row r="11">
          <cell r="E11" t="str">
            <v>Query Patient v1.0</v>
          </cell>
        </row>
        <row r="12">
          <cell r="E12" t="str">
            <v>Correspondence - Basic Document Transmission v1.0</v>
          </cell>
        </row>
        <row r="13">
          <cell r="E13" t="str">
            <v>Correspondence - Non Coded CDA v1.0</v>
          </cell>
        </row>
        <row r="14">
          <cell r="E14" t="str">
            <v>Correspondence - Ambulance v1.0</v>
          </cell>
        </row>
        <row r="15">
          <cell r="E15" t="str">
            <v>Correspondence - Discharge v1.0</v>
          </cell>
        </row>
        <row r="16">
          <cell r="E16" t="str">
            <v>Correspondence - Emergency Department v1.0</v>
          </cell>
        </row>
        <row r="17">
          <cell r="E17" t="str">
            <v>Correspondence - Out of Hours v1.0</v>
          </cell>
        </row>
        <row r="18">
          <cell r="E18" t="str">
            <v>Correspondence - Outpatient v1.0</v>
          </cell>
        </row>
        <row r="19">
          <cell r="E19" t="str">
            <v>PDS Services v1.0</v>
          </cell>
        </row>
        <row r="20">
          <cell r="E20" t="str">
            <v>Urgent Care v1.0 - Out of Hours / Walk In Centre F v1.0</v>
          </cell>
        </row>
        <row r="21">
          <cell r="E21" t="str">
            <v>Urgent Care v1.0 - A&amp;E Feed v1.0</v>
          </cell>
        </row>
        <row r="22">
          <cell r="E22" t="str">
            <v>HSCI - Care &amp; Support Planning Assessments v1.0</v>
          </cell>
        </row>
        <row r="23">
          <cell r="E23" t="str">
            <v>HSCI - Discharge Notifications to Social Care v1.0</v>
          </cell>
        </row>
        <row r="24">
          <cell r="E24" t="str">
            <v>HSCI - NHS Continuing Healthcare v1.0</v>
          </cell>
        </row>
        <row r="25">
          <cell r="E25" t="str">
            <v>Telehealth v1.0</v>
          </cell>
        </row>
        <row r="26">
          <cell r="E26" t="str">
            <v>Child Screening v1.0</v>
          </cell>
        </row>
        <row r="27">
          <cell r="E27" t="str">
            <v>NHS 111 v1.0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ToComplete"/>
      <sheetName val="Data"/>
      <sheetName val="SMSP Compliance Reqts."/>
      <sheetName val="ITK Web Services Infra"/>
      <sheetName val="ITK Application Reqs"/>
    </sheetNames>
    <sheetDataSet>
      <sheetData sheetId="2">
        <row r="4">
          <cell r="B4" t="str">
            <v>CAB Referrer v1</v>
          </cell>
        </row>
        <row r="5">
          <cell r="B5" t="str">
            <v>CAB Referrer v2.x</v>
          </cell>
        </row>
        <row r="6">
          <cell r="B6" t="str">
            <v>CAB Referrer v3</v>
          </cell>
        </row>
        <row r="7">
          <cell r="B7" t="str">
            <v>CAB Provider v1</v>
          </cell>
        </row>
        <row r="8">
          <cell r="B8" t="str">
            <v>CAB Provider v2.x</v>
          </cell>
        </row>
        <row r="9">
          <cell r="B9" t="str">
            <v>CAB Provider v3</v>
          </cell>
        </row>
        <row r="10">
          <cell r="B10" t="str">
            <v>Child Health Systems v1</v>
          </cell>
        </row>
        <row r="11">
          <cell r="B11" t="str">
            <v>EPS Prescriber v1</v>
          </cell>
        </row>
        <row r="12">
          <cell r="B12" t="str">
            <v>EPS Prescriber v2</v>
          </cell>
        </row>
        <row r="13">
          <cell r="B13" t="str">
            <v>EPS Dispenser v1</v>
          </cell>
        </row>
        <row r="14">
          <cell r="B14" t="str">
            <v>EPS Dispenser v2</v>
          </cell>
        </row>
        <row r="15">
          <cell r="B15" t="str">
            <v>GP Summary v1</v>
          </cell>
        </row>
        <row r="16">
          <cell r="B16" t="str">
            <v>GP2GP v1.1</v>
          </cell>
        </row>
        <row r="17">
          <cell r="B17" t="str">
            <v>GP2GP v2</v>
          </cell>
        </row>
        <row r="18">
          <cell r="B18" t="str">
            <v>GP Systems v1</v>
          </cell>
        </row>
        <row r="19">
          <cell r="B19" t="str">
            <v>Maternity Systems v1</v>
          </cell>
        </row>
        <row r="20">
          <cell r="B20" t="str">
            <v>PACS v1 Level 1</v>
          </cell>
        </row>
        <row r="21">
          <cell r="B21" t="str">
            <v>PACS v1 Level 2</v>
          </cell>
        </row>
        <row r="22">
          <cell r="B22" t="str">
            <v>PSIS Consumer v1</v>
          </cell>
        </row>
        <row r="23">
          <cell r="B23" t="str">
            <v>RIS v1 Level 1</v>
          </cell>
        </row>
        <row r="24">
          <cell r="B24" t="str">
            <v>RIS v1 Level 2</v>
          </cell>
        </row>
        <row r="25">
          <cell r="B25" t="str">
            <v>SCI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ocument Header"/>
      <sheetName val="Approvals"/>
      <sheetName val=" Site Readiness (Manor)Julie"/>
      <sheetName val=" SRC Template"/>
      <sheetName val="Constants"/>
    </sheetNames>
    <sheetDataSet>
      <sheetData sheetId="4">
        <row r="1">
          <cell r="A1" t="str">
            <v>Pending</v>
          </cell>
          <cell r="C1" t="str">
            <v>Yes</v>
          </cell>
        </row>
        <row r="2">
          <cell r="A2" t="str">
            <v>In Progress</v>
          </cell>
          <cell r="C2" t="str">
            <v>De-Scoped</v>
          </cell>
        </row>
        <row r="3">
          <cell r="A3" t="str">
            <v>Complete</v>
          </cell>
        </row>
        <row r="4">
          <cell r="A4" t="str">
            <v>De Scoped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clinical.safety@hscic.gov.uk" TargetMode="External" /><Relationship Id="rId2" Type="http://schemas.openxmlformats.org/officeDocument/2006/relationships/hyperlink" Target="mailto:itkconformance@nhs.net" TargetMode="Externa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BD000A48CF.xlsx"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tabSelected="1" zoomScale="90" zoomScaleNormal="90" zoomScalePageLayoutView="0" workbookViewId="0" topLeftCell="A1">
      <selection activeCell="F18" sqref="F18"/>
    </sheetView>
  </sheetViews>
  <sheetFormatPr defaultColWidth="9.140625" defaultRowHeight="12.75"/>
  <cols>
    <col min="1" max="1" width="9.140625" style="21" customWidth="1"/>
    <col min="2" max="2" width="35.00390625" style="21" customWidth="1"/>
    <col min="3" max="3" width="108.28125" style="21" customWidth="1"/>
    <col min="4" max="4" width="21.7109375" style="21" customWidth="1"/>
    <col min="5" max="5" width="15.140625" style="21" bestFit="1" customWidth="1"/>
    <col min="6" max="6" width="16.140625" style="243" customWidth="1"/>
    <col min="7" max="16384" width="9.140625" style="21" customWidth="1"/>
  </cols>
  <sheetData>
    <row r="1" spans="1:7" ht="15">
      <c r="A1" s="20"/>
      <c r="B1" s="20"/>
      <c r="C1" s="20"/>
      <c r="D1" s="20"/>
      <c r="F1"/>
      <c r="G1"/>
    </row>
    <row r="2" spans="1:5" ht="18.75">
      <c r="A2" s="20"/>
      <c r="B2" s="529" t="s">
        <v>675</v>
      </c>
      <c r="C2" s="529"/>
      <c r="D2" s="529"/>
      <c r="E2" s="529"/>
    </row>
    <row r="3" spans="1:4" ht="15.75" thickBot="1">
      <c r="A3" s="20"/>
      <c r="B3" s="20"/>
      <c r="C3" s="20"/>
      <c r="D3" s="20"/>
    </row>
    <row r="4" spans="1:4" ht="45">
      <c r="A4" s="20"/>
      <c r="B4" s="493"/>
      <c r="C4" s="494" t="s">
        <v>1129</v>
      </c>
      <c r="D4" s="20"/>
    </row>
    <row r="5" spans="1:5" ht="15">
      <c r="A5" s="20"/>
      <c r="B5" s="495"/>
      <c r="C5" s="496"/>
      <c r="D5" s="20"/>
      <c r="E5" s="284"/>
    </row>
    <row r="6" spans="1:8" ht="45" customHeight="1">
      <c r="A6" s="20"/>
      <c r="B6" s="497" t="s">
        <v>163</v>
      </c>
      <c r="C6" s="498" t="s">
        <v>684</v>
      </c>
      <c r="D6" s="22"/>
      <c r="E6" s="533" t="s">
        <v>677</v>
      </c>
      <c r="F6" s="533"/>
      <c r="G6" s="533"/>
      <c r="H6" s="533"/>
    </row>
    <row r="7" spans="1:8" ht="15">
      <c r="A7" s="20"/>
      <c r="B7" s="497" t="s">
        <v>164</v>
      </c>
      <c r="C7" s="499" t="s">
        <v>1090</v>
      </c>
      <c r="D7" s="20"/>
      <c r="E7" s="532" t="s">
        <v>642</v>
      </c>
      <c r="F7" s="532"/>
      <c r="G7" s="532"/>
      <c r="H7" s="532"/>
    </row>
    <row r="8" spans="1:8" ht="15">
      <c r="A8" s="20"/>
      <c r="B8" s="256" t="s">
        <v>4</v>
      </c>
      <c r="C8" s="267">
        <v>43117</v>
      </c>
      <c r="D8" s="20"/>
      <c r="E8" s="531" t="s">
        <v>728</v>
      </c>
      <c r="F8" s="531"/>
      <c r="G8" s="531"/>
      <c r="H8" s="531"/>
    </row>
    <row r="9" spans="1:8" ht="15">
      <c r="A9" s="20"/>
      <c r="B9" s="256" t="s">
        <v>165</v>
      </c>
      <c r="C9" s="268">
        <v>1.1</v>
      </c>
      <c r="D9" s="20"/>
      <c r="E9" s="530" t="s">
        <v>641</v>
      </c>
      <c r="F9" s="530"/>
      <c r="G9" s="530"/>
      <c r="H9" s="530"/>
    </row>
    <row r="10" spans="1:8" ht="15.75" thickBot="1">
      <c r="A10" s="20"/>
      <c r="B10" s="257" t="s">
        <v>166</v>
      </c>
      <c r="C10" s="269" t="s">
        <v>1222</v>
      </c>
      <c r="D10" s="20"/>
      <c r="E10" s="528" t="s">
        <v>729</v>
      </c>
      <c r="F10" s="528"/>
      <c r="G10" s="528"/>
      <c r="H10" s="528"/>
    </row>
    <row r="11" spans="1:4" ht="15">
      <c r="A11" s="20"/>
      <c r="B11" s="20"/>
      <c r="C11" s="20"/>
      <c r="D11" s="20"/>
    </row>
    <row r="12" spans="2:6" ht="21.75">
      <c r="B12" s="35" t="s">
        <v>167</v>
      </c>
      <c r="C12" s="20"/>
      <c r="D12" s="23"/>
      <c r="E12" s="23"/>
      <c r="F12" s="241"/>
    </row>
    <row r="13" spans="2:6" ht="15.75" thickBot="1">
      <c r="B13" s="23"/>
      <c r="C13" s="20"/>
      <c r="D13" s="23"/>
      <c r="E13" s="23"/>
      <c r="F13" s="241"/>
    </row>
    <row r="14" spans="2:6" ht="15.75" thickBot="1">
      <c r="B14" s="488" t="s">
        <v>165</v>
      </c>
      <c r="C14" s="488" t="s">
        <v>169</v>
      </c>
      <c r="D14" s="488" t="s">
        <v>168</v>
      </c>
      <c r="E14" s="489" t="s">
        <v>1104</v>
      </c>
      <c r="F14" s="241"/>
    </row>
    <row r="15" spans="2:6" ht="45.75" thickBot="1">
      <c r="B15" s="271" t="s">
        <v>685</v>
      </c>
      <c r="C15" s="271" t="s">
        <v>1106</v>
      </c>
      <c r="D15" s="270">
        <v>43040</v>
      </c>
      <c r="E15" s="271" t="s">
        <v>1105</v>
      </c>
      <c r="F15" s="241"/>
    </row>
    <row r="16" spans="2:6" ht="15.75" thickBot="1">
      <c r="B16" s="271" t="s">
        <v>1108</v>
      </c>
      <c r="C16" s="271" t="s">
        <v>1109</v>
      </c>
      <c r="D16" s="270">
        <v>43074</v>
      </c>
      <c r="E16" s="271" t="s">
        <v>1105</v>
      </c>
      <c r="F16" s="241"/>
    </row>
    <row r="17" spans="2:6" ht="30.75" thickBot="1">
      <c r="B17" s="271" t="s">
        <v>1160</v>
      </c>
      <c r="C17" s="271" t="s">
        <v>1204</v>
      </c>
      <c r="D17" s="270">
        <v>43084</v>
      </c>
      <c r="E17" s="271" t="s">
        <v>1105</v>
      </c>
      <c r="F17" s="241"/>
    </row>
    <row r="18" spans="2:6" ht="15.75" thickBot="1">
      <c r="B18" s="271" t="s">
        <v>1217</v>
      </c>
      <c r="C18" s="271" t="s">
        <v>1218</v>
      </c>
      <c r="D18" s="270">
        <v>43105</v>
      </c>
      <c r="E18" s="271" t="s">
        <v>1105</v>
      </c>
      <c r="F18" s="241"/>
    </row>
    <row r="19" spans="2:6" ht="15.75" thickBot="1">
      <c r="B19" s="271" t="s">
        <v>1219</v>
      </c>
      <c r="C19" s="271" t="s">
        <v>1220</v>
      </c>
      <c r="D19" s="270">
        <v>43112</v>
      </c>
      <c r="E19" s="271" t="s">
        <v>1105</v>
      </c>
      <c r="F19" s="241"/>
    </row>
    <row r="20" spans="2:6" ht="15.75" thickBot="1">
      <c r="B20" s="271" t="s">
        <v>1221</v>
      </c>
      <c r="C20" s="271" t="s">
        <v>1223</v>
      </c>
      <c r="D20" s="270">
        <v>43112</v>
      </c>
      <c r="E20" s="271" t="s">
        <v>1105</v>
      </c>
      <c r="F20" s="241"/>
    </row>
    <row r="21" spans="2:6" ht="15">
      <c r="B21" s="193"/>
      <c r="C21" s="194"/>
      <c r="D21" s="24"/>
      <c r="E21" s="24"/>
      <c r="F21" s="241"/>
    </row>
    <row r="22" ht="15">
      <c r="B22" s="26"/>
    </row>
    <row r="23" ht="21.75">
      <c r="B23" s="35" t="s">
        <v>253</v>
      </c>
    </row>
    <row r="24" ht="15.75" thickBot="1">
      <c r="B24" s="28" t="s">
        <v>254</v>
      </c>
    </row>
    <row r="25" spans="2:5" ht="19.5" thickBot="1">
      <c r="B25" s="490" t="s">
        <v>255</v>
      </c>
      <c r="C25" s="491" t="s">
        <v>256</v>
      </c>
      <c r="D25" s="492" t="s">
        <v>4</v>
      </c>
      <c r="E25" s="491" t="s">
        <v>165</v>
      </c>
    </row>
    <row r="26" spans="2:5" ht="15">
      <c r="B26" s="259" t="s">
        <v>225</v>
      </c>
      <c r="C26" s="262" t="s">
        <v>262</v>
      </c>
      <c r="D26" s="516">
        <v>43048</v>
      </c>
      <c r="E26" s="487" t="s">
        <v>685</v>
      </c>
    </row>
    <row r="27" spans="2:5" ht="15">
      <c r="B27" s="510" t="s">
        <v>225</v>
      </c>
      <c r="C27" s="262"/>
      <c r="D27" s="516">
        <v>43087</v>
      </c>
      <c r="E27" s="487" t="s">
        <v>1108</v>
      </c>
    </row>
    <row r="28" spans="2:5" ht="15">
      <c r="B28" s="264" t="s">
        <v>264</v>
      </c>
      <c r="C28" s="501" t="s">
        <v>1091</v>
      </c>
      <c r="D28" s="515">
        <v>43048</v>
      </c>
      <c r="E28" s="483" t="s">
        <v>685</v>
      </c>
    </row>
    <row r="29" spans="2:5" ht="15">
      <c r="B29" s="264" t="s">
        <v>264</v>
      </c>
      <c r="C29" s="501"/>
      <c r="D29" s="515">
        <v>43079</v>
      </c>
      <c r="E29" s="483" t="s">
        <v>1108</v>
      </c>
    </row>
    <row r="30" spans="2:5" ht="15">
      <c r="B30" s="264" t="s">
        <v>1103</v>
      </c>
      <c r="C30" s="265" t="s">
        <v>1102</v>
      </c>
      <c r="D30" s="515"/>
      <c r="E30" s="483" t="s">
        <v>1108</v>
      </c>
    </row>
    <row r="31" spans="2:5" ht="15">
      <c r="B31" s="509" t="s">
        <v>1158</v>
      </c>
      <c r="C31" s="263" t="s">
        <v>1120</v>
      </c>
      <c r="D31" s="515"/>
      <c r="E31" s="483" t="s">
        <v>1108</v>
      </c>
    </row>
    <row r="32" spans="2:6" s="62" customFormat="1" ht="15">
      <c r="B32" s="264" t="s">
        <v>1114</v>
      </c>
      <c r="C32" s="265" t="s">
        <v>1115</v>
      </c>
      <c r="D32" s="515"/>
      <c r="E32" s="483" t="s">
        <v>1108</v>
      </c>
      <c r="F32" s="242"/>
    </row>
    <row r="33" spans="2:5" ht="15">
      <c r="B33" s="264" t="s">
        <v>1116</v>
      </c>
      <c r="C33" s="265" t="s">
        <v>1117</v>
      </c>
      <c r="D33" s="515">
        <v>75946</v>
      </c>
      <c r="E33" s="483" t="s">
        <v>1108</v>
      </c>
    </row>
    <row r="34" spans="2:5" ht="15">
      <c r="B34" s="264" t="s">
        <v>1118</v>
      </c>
      <c r="C34" s="263" t="s">
        <v>1119</v>
      </c>
      <c r="D34" s="515"/>
      <c r="E34" s="483" t="s">
        <v>1108</v>
      </c>
    </row>
    <row r="35" spans="2:5" ht="15">
      <c r="B35" s="509" t="s">
        <v>1131</v>
      </c>
      <c r="C35" s="263" t="s">
        <v>1132</v>
      </c>
      <c r="D35" s="515">
        <v>43444</v>
      </c>
      <c r="E35" s="483" t="s">
        <v>1108</v>
      </c>
    </row>
    <row r="36" spans="2:5" ht="15">
      <c r="B36" s="264" t="s">
        <v>1112</v>
      </c>
      <c r="C36" s="265" t="s">
        <v>1113</v>
      </c>
      <c r="D36" s="515">
        <v>43076</v>
      </c>
      <c r="E36" s="483" t="s">
        <v>1108</v>
      </c>
    </row>
    <row r="37" spans="2:5" ht="15">
      <c r="B37" s="510" t="s">
        <v>1124</v>
      </c>
      <c r="C37" s="508" t="s">
        <v>1125</v>
      </c>
      <c r="D37" s="515"/>
      <c r="E37" s="483" t="s">
        <v>1108</v>
      </c>
    </row>
    <row r="38" spans="2:5" ht="15">
      <c r="B38" s="509" t="s">
        <v>1121</v>
      </c>
      <c r="C38" s="508" t="s">
        <v>1126</v>
      </c>
      <c r="D38" s="515"/>
      <c r="E38" s="483" t="s">
        <v>1108</v>
      </c>
    </row>
    <row r="39" spans="2:5" ht="15">
      <c r="B39" s="509" t="s">
        <v>1122</v>
      </c>
      <c r="C39" s="508" t="s">
        <v>1127</v>
      </c>
      <c r="D39" s="515"/>
      <c r="E39" s="483" t="s">
        <v>1108</v>
      </c>
    </row>
    <row r="40" spans="2:5" ht="15">
      <c r="B40" s="509" t="s">
        <v>1123</v>
      </c>
      <c r="C40" s="508" t="s">
        <v>1128</v>
      </c>
      <c r="D40" s="515"/>
      <c r="E40" s="483" t="s">
        <v>1108</v>
      </c>
    </row>
    <row r="41" spans="2:5" ht="15.75" thickBot="1">
      <c r="B41" s="480"/>
      <c r="C41" s="266"/>
      <c r="D41" s="270"/>
      <c r="E41" s="484"/>
    </row>
    <row r="42" spans="2:5" ht="15">
      <c r="B42" s="243"/>
      <c r="C42" s="243"/>
      <c r="E42" s="24"/>
    </row>
    <row r="43" spans="2:5" ht="15">
      <c r="B43" s="38" t="s">
        <v>625</v>
      </c>
      <c r="C43" s="39"/>
      <c r="D43" s="24"/>
      <c r="E43" s="40"/>
    </row>
    <row r="44" ht="15">
      <c r="B44" s="21" t="s">
        <v>263</v>
      </c>
    </row>
    <row r="45" ht="21.75">
      <c r="B45" s="35" t="s">
        <v>257</v>
      </c>
    </row>
    <row r="46" ht="15.75" thickBot="1">
      <c r="B46" s="28" t="s">
        <v>258</v>
      </c>
    </row>
    <row r="47" spans="2:5" ht="19.5" thickBot="1">
      <c r="B47" s="36" t="s">
        <v>17</v>
      </c>
      <c r="C47" s="37" t="s">
        <v>256</v>
      </c>
      <c r="D47" s="37" t="s">
        <v>4</v>
      </c>
      <c r="E47" s="37" t="s">
        <v>165</v>
      </c>
    </row>
    <row r="48" spans="2:5" ht="15">
      <c r="B48" s="485" t="s">
        <v>1030</v>
      </c>
      <c r="C48" s="502" t="s">
        <v>1092</v>
      </c>
      <c r="D48" s="525">
        <v>43105</v>
      </c>
      <c r="E48" s="486">
        <v>0.4</v>
      </c>
    </row>
    <row r="49" spans="2:5" ht="15.75" thickBot="1">
      <c r="B49" s="480" t="s">
        <v>1110</v>
      </c>
      <c r="C49" s="507" t="s">
        <v>1111</v>
      </c>
      <c r="D49" s="526">
        <v>43112</v>
      </c>
      <c r="E49" s="481">
        <v>0.4</v>
      </c>
    </row>
    <row r="52" ht="15.75" thickBot="1"/>
    <row r="53" spans="2:6" ht="15">
      <c r="B53" s="473" t="s">
        <v>1031</v>
      </c>
      <c r="C53" s="482"/>
      <c r="E53" s="243"/>
      <c r="F53" s="21"/>
    </row>
    <row r="54" spans="2:6" ht="15">
      <c r="B54" s="474"/>
      <c r="C54" s="475" t="s">
        <v>1032</v>
      </c>
      <c r="E54" s="243"/>
      <c r="F54" s="21"/>
    </row>
    <row r="55" spans="2:6" ht="15">
      <c r="B55" s="476" t="s">
        <v>1033</v>
      </c>
      <c r="C55" s="500" t="s">
        <v>1037</v>
      </c>
      <c r="E55" s="243"/>
      <c r="F55" s="21"/>
    </row>
    <row r="56" spans="2:6" ht="15">
      <c r="B56" s="476" t="s">
        <v>1034</v>
      </c>
      <c r="C56" s="500" t="s">
        <v>1038</v>
      </c>
      <c r="E56" s="243"/>
      <c r="F56" s="21"/>
    </row>
    <row r="57" spans="2:6" ht="15">
      <c r="B57" s="477" t="s">
        <v>1035</v>
      </c>
      <c r="C57" s="500" t="s">
        <v>1039</v>
      </c>
      <c r="E57" s="243"/>
      <c r="F57" s="21"/>
    </row>
    <row r="58" spans="2:6" ht="15">
      <c r="B58" s="477" t="s">
        <v>1036</v>
      </c>
      <c r="C58" s="500" t="s">
        <v>1040</v>
      </c>
      <c r="E58" s="243"/>
      <c r="F58" s="21"/>
    </row>
    <row r="59" spans="2:6" ht="15.75" thickBot="1">
      <c r="B59" s="478"/>
      <c r="C59" s="479"/>
      <c r="E59" s="243"/>
      <c r="F59" s="21"/>
    </row>
  </sheetData>
  <sheetProtection/>
  <mergeCells count="6">
    <mergeCell ref="E10:H10"/>
    <mergeCell ref="B2:E2"/>
    <mergeCell ref="E9:H9"/>
    <mergeCell ref="E8:H8"/>
    <mergeCell ref="E7:H7"/>
    <mergeCell ref="E6:H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1" r:id="rId1"/>
</worksheet>
</file>

<file path=xl/worksheets/sheet10.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2.140625" style="402" customWidth="1"/>
    <col min="2" max="2" width="16.00390625" style="404" customWidth="1"/>
    <col min="3" max="3" width="32.57421875" style="404" customWidth="1"/>
    <col min="4" max="4" width="61.28125" style="403" customWidth="1"/>
    <col min="5" max="5" width="23.00390625" style="403" customWidth="1"/>
    <col min="6" max="6" width="27.7109375" style="402" customWidth="1"/>
    <col min="7" max="7" width="23.00390625" style="402" customWidth="1"/>
    <col min="8" max="8" width="12.7109375" style="402" customWidth="1"/>
    <col min="9" max="9" width="28.7109375" style="402" customWidth="1"/>
    <col min="10" max="10" width="8.7109375" style="402" bestFit="1" customWidth="1"/>
    <col min="11" max="16384" width="9.140625" style="402" customWidth="1"/>
  </cols>
  <sheetData>
    <row r="1" spans="1:5" s="369" customFormat="1" ht="18">
      <c r="A1" s="366" t="s">
        <v>768</v>
      </c>
      <c r="B1" s="366"/>
      <c r="C1" s="367"/>
      <c r="D1" s="368"/>
      <c r="E1" s="368"/>
    </row>
    <row r="2" spans="2:10" s="369" customFormat="1" ht="12.75">
      <c r="B2" s="367"/>
      <c r="C2" s="367"/>
      <c r="D2" s="368"/>
      <c r="E2" s="368"/>
      <c r="J2" s="368"/>
    </row>
    <row r="3" spans="2:5" s="369" customFormat="1" ht="12.75">
      <c r="B3" s="367" t="s">
        <v>770</v>
      </c>
      <c r="C3" s="367"/>
      <c r="D3" s="368"/>
      <c r="E3" s="368"/>
    </row>
    <row r="4" spans="2:10" s="409" customFormat="1" ht="12.75">
      <c r="B4" s="367" t="s">
        <v>771</v>
      </c>
      <c r="C4" s="411"/>
      <c r="D4" s="410"/>
      <c r="E4" s="410"/>
      <c r="J4" s="410"/>
    </row>
    <row r="5" spans="2:10" s="409" customFormat="1" ht="12.75">
      <c r="B5" s="367" t="s">
        <v>767</v>
      </c>
      <c r="C5" s="411"/>
      <c r="D5" s="410"/>
      <c r="E5" s="410"/>
      <c r="J5" s="410"/>
    </row>
    <row r="6" spans="2:5" s="369" customFormat="1" ht="12.75">
      <c r="B6" s="367"/>
      <c r="C6" s="367"/>
      <c r="D6" s="368"/>
      <c r="E6" s="368"/>
    </row>
    <row r="7" spans="2:11" s="369" customFormat="1" ht="12.75">
      <c r="B7" s="367"/>
      <c r="C7" s="367"/>
      <c r="D7" s="368"/>
      <c r="E7" s="368"/>
      <c r="J7" s="368"/>
      <c r="K7" s="368"/>
    </row>
    <row r="8" spans="2:10" ht="27" customHeight="1">
      <c r="B8" s="413" t="s">
        <v>9</v>
      </c>
      <c r="C8" s="413" t="s">
        <v>1</v>
      </c>
      <c r="D8" s="413" t="s">
        <v>95</v>
      </c>
      <c r="E8" s="413" t="s">
        <v>766</v>
      </c>
      <c r="F8" s="413" t="s">
        <v>765</v>
      </c>
      <c r="G8" s="413" t="s">
        <v>188</v>
      </c>
      <c r="H8" s="413" t="s">
        <v>181</v>
      </c>
      <c r="I8" s="413" t="s">
        <v>125</v>
      </c>
      <c r="J8" s="413" t="s">
        <v>16</v>
      </c>
    </row>
    <row r="9" spans="2:10" ht="25.5">
      <c r="B9" s="418" t="s">
        <v>36</v>
      </c>
      <c r="C9" s="415"/>
      <c r="D9" s="416"/>
      <c r="E9" s="416"/>
      <c r="F9" s="417"/>
      <c r="G9" s="417"/>
      <c r="H9" s="417"/>
      <c r="I9" s="417"/>
      <c r="J9" s="417"/>
    </row>
    <row r="10" spans="2:10" ht="58.5" customHeight="1">
      <c r="B10" s="420" t="s">
        <v>764</v>
      </c>
      <c r="C10" s="420" t="s">
        <v>763</v>
      </c>
      <c r="D10" s="421" t="s">
        <v>778</v>
      </c>
      <c r="E10" s="421" t="s">
        <v>730</v>
      </c>
      <c r="F10" s="421" t="s">
        <v>605</v>
      </c>
      <c r="G10" s="423" t="s">
        <v>589</v>
      </c>
      <c r="H10" s="425"/>
      <c r="I10" s="308"/>
      <c r="J10" s="405" t="s">
        <v>127</v>
      </c>
    </row>
    <row r="11" spans="2:10" ht="147.75" customHeight="1">
      <c r="B11" s="420" t="s">
        <v>762</v>
      </c>
      <c r="C11" s="420" t="s">
        <v>779</v>
      </c>
      <c r="D11" s="421" t="s">
        <v>780</v>
      </c>
      <c r="E11" s="421" t="s">
        <v>730</v>
      </c>
      <c r="F11" s="421" t="s">
        <v>571</v>
      </c>
      <c r="G11" s="412" t="s">
        <v>761</v>
      </c>
      <c r="H11" s="426"/>
      <c r="I11" s="160"/>
      <c r="J11" s="405" t="s">
        <v>127</v>
      </c>
    </row>
    <row r="12" spans="2:10" ht="29.25" customHeight="1">
      <c r="B12" s="418" t="s">
        <v>1205</v>
      </c>
      <c r="C12" s="414"/>
      <c r="D12" s="419"/>
      <c r="E12" s="419"/>
      <c r="F12" s="417"/>
      <c r="G12" s="417"/>
      <c r="H12" s="417"/>
      <c r="I12" s="417"/>
      <c r="J12" s="417"/>
    </row>
    <row r="13" spans="2:10" ht="65.25" customHeight="1">
      <c r="B13" s="420" t="s">
        <v>1206</v>
      </c>
      <c r="C13" s="420" t="s">
        <v>1207</v>
      </c>
      <c r="D13" s="421" t="s">
        <v>1208</v>
      </c>
      <c r="E13" s="421" t="s">
        <v>730</v>
      </c>
      <c r="F13" s="421" t="s">
        <v>772</v>
      </c>
      <c r="G13" s="424" t="s">
        <v>738</v>
      </c>
      <c r="H13" s="424"/>
      <c r="I13" s="424"/>
      <c r="J13" s="405" t="s">
        <v>127</v>
      </c>
    </row>
    <row r="14" spans="2:10" ht="12.75">
      <c r="B14" s="418" t="s">
        <v>760</v>
      </c>
      <c r="C14" s="414"/>
      <c r="D14" s="419"/>
      <c r="E14" s="419"/>
      <c r="F14" s="417"/>
      <c r="G14" s="417"/>
      <c r="H14" s="417"/>
      <c r="I14" s="417"/>
      <c r="J14" s="417"/>
    </row>
    <row r="15" spans="2:10" ht="170.25" customHeight="1">
      <c r="B15" s="420" t="s">
        <v>759</v>
      </c>
      <c r="C15" s="420" t="s">
        <v>775</v>
      </c>
      <c r="D15" s="421" t="s">
        <v>781</v>
      </c>
      <c r="E15" s="421" t="s">
        <v>730</v>
      </c>
      <c r="F15" s="421" t="s">
        <v>772</v>
      </c>
      <c r="G15" s="424" t="s">
        <v>738</v>
      </c>
      <c r="H15" s="424"/>
      <c r="I15" s="424"/>
      <c r="J15" s="405" t="s">
        <v>127</v>
      </c>
    </row>
    <row r="16" spans="2:10" ht="137.25" customHeight="1">
      <c r="B16" s="420" t="s">
        <v>758</v>
      </c>
      <c r="C16" s="420" t="s">
        <v>774</v>
      </c>
      <c r="D16" s="421" t="s">
        <v>776</v>
      </c>
      <c r="E16" s="421" t="s">
        <v>730</v>
      </c>
      <c r="F16" s="421" t="s">
        <v>772</v>
      </c>
      <c r="G16" s="424" t="s">
        <v>738</v>
      </c>
      <c r="H16" s="424"/>
      <c r="I16" s="424"/>
      <c r="J16" s="405" t="s">
        <v>127</v>
      </c>
    </row>
    <row r="17" spans="2:10" ht="137.25" customHeight="1">
      <c r="B17" s="420" t="s">
        <v>757</v>
      </c>
      <c r="C17" s="420" t="s">
        <v>773</v>
      </c>
      <c r="D17" s="421" t="s">
        <v>777</v>
      </c>
      <c r="E17" s="421" t="s">
        <v>755</v>
      </c>
      <c r="F17" s="421" t="s">
        <v>772</v>
      </c>
      <c r="G17" s="412" t="s">
        <v>661</v>
      </c>
      <c r="H17" s="426"/>
      <c r="I17" s="427"/>
      <c r="J17" s="405" t="s">
        <v>127</v>
      </c>
    </row>
    <row r="18" spans="2:10" ht="137.25" customHeight="1">
      <c r="B18" s="420" t="s">
        <v>756</v>
      </c>
      <c r="C18" s="420" t="s">
        <v>782</v>
      </c>
      <c r="D18" s="421" t="s">
        <v>786</v>
      </c>
      <c r="E18" s="421" t="s">
        <v>755</v>
      </c>
      <c r="F18" s="421" t="s">
        <v>785</v>
      </c>
      <c r="G18" s="412" t="s">
        <v>754</v>
      </c>
      <c r="H18" s="426"/>
      <c r="I18" s="427"/>
      <c r="J18" s="405" t="s">
        <v>127</v>
      </c>
    </row>
    <row r="19" spans="2:10" ht="12.75">
      <c r="B19" s="418" t="s">
        <v>753</v>
      </c>
      <c r="C19" s="414"/>
      <c r="D19" s="422"/>
      <c r="E19" s="422"/>
      <c r="F19" s="417"/>
      <c r="G19" s="417"/>
      <c r="H19" s="417"/>
      <c r="I19" s="417"/>
      <c r="J19" s="417"/>
    </row>
    <row r="20" spans="2:10" ht="94.5" customHeight="1">
      <c r="B20" s="420" t="s">
        <v>752</v>
      </c>
      <c r="C20" s="420" t="s">
        <v>783</v>
      </c>
      <c r="D20" s="421" t="s">
        <v>784</v>
      </c>
      <c r="E20" s="421" t="s">
        <v>730</v>
      </c>
      <c r="F20" s="421" t="s">
        <v>605</v>
      </c>
      <c r="G20" s="408" t="s">
        <v>749</v>
      </c>
      <c r="H20" s="407"/>
      <c r="I20" s="406"/>
      <c r="J20" s="405" t="s">
        <v>13</v>
      </c>
    </row>
    <row r="21" spans="2:10" ht="97.5" customHeight="1">
      <c r="B21" s="420" t="s">
        <v>751</v>
      </c>
      <c r="C21" s="420" t="s">
        <v>787</v>
      </c>
      <c r="D21" s="421" t="s">
        <v>750</v>
      </c>
      <c r="E21" s="421" t="s">
        <v>730</v>
      </c>
      <c r="F21" s="421" t="s">
        <v>605</v>
      </c>
      <c r="G21" s="408" t="s">
        <v>749</v>
      </c>
      <c r="H21" s="407"/>
      <c r="I21" s="406"/>
      <c r="J21" s="405" t="s">
        <v>13</v>
      </c>
    </row>
    <row r="22" spans="2:10" ht="97.5" customHeight="1">
      <c r="B22" s="420" t="s">
        <v>748</v>
      </c>
      <c r="C22" s="420" t="s">
        <v>747</v>
      </c>
      <c r="D22" s="421" t="s">
        <v>746</v>
      </c>
      <c r="E22" s="421" t="s">
        <v>730</v>
      </c>
      <c r="F22" s="421" t="s">
        <v>772</v>
      </c>
      <c r="G22" s="424" t="s">
        <v>738</v>
      </c>
      <c r="H22" s="424"/>
      <c r="I22" s="424"/>
      <c r="J22" s="405" t="s">
        <v>127</v>
      </c>
    </row>
    <row r="23" spans="2:10" ht="165.75" customHeight="1">
      <c r="B23" s="420" t="s">
        <v>745</v>
      </c>
      <c r="C23" s="420" t="s">
        <v>744</v>
      </c>
      <c r="D23" s="421" t="s">
        <v>743</v>
      </c>
      <c r="E23" s="421" t="s">
        <v>730</v>
      </c>
      <c r="F23" s="421" t="s">
        <v>772</v>
      </c>
      <c r="G23" s="424" t="s">
        <v>738</v>
      </c>
      <c r="H23" s="424"/>
      <c r="I23" s="424"/>
      <c r="J23" s="405" t="s">
        <v>127</v>
      </c>
    </row>
    <row r="24" spans="2:10" ht="225" customHeight="1">
      <c r="B24" s="420" t="s">
        <v>742</v>
      </c>
      <c r="C24" s="420" t="s">
        <v>741</v>
      </c>
      <c r="D24" s="421" t="s">
        <v>1020</v>
      </c>
      <c r="E24" s="421" t="s">
        <v>730</v>
      </c>
      <c r="F24" s="421" t="s">
        <v>772</v>
      </c>
      <c r="G24" s="424" t="s">
        <v>738</v>
      </c>
      <c r="H24" s="424"/>
      <c r="I24" s="424"/>
      <c r="J24" s="405" t="s">
        <v>127</v>
      </c>
    </row>
    <row r="25" spans="2:10" ht="12.75">
      <c r="B25" s="418" t="s">
        <v>122</v>
      </c>
      <c r="C25" s="414"/>
      <c r="D25" s="422"/>
      <c r="E25" s="422"/>
      <c r="F25" s="417"/>
      <c r="G25" s="417"/>
      <c r="H25" s="417"/>
      <c r="I25" s="417"/>
      <c r="J25" s="417"/>
    </row>
    <row r="26" spans="2:10" ht="132.75" customHeight="1">
      <c r="B26" s="420" t="s">
        <v>193</v>
      </c>
      <c r="C26" s="420" t="s">
        <v>740</v>
      </c>
      <c r="D26" s="421" t="s">
        <v>739</v>
      </c>
      <c r="E26" s="421" t="s">
        <v>730</v>
      </c>
      <c r="F26" s="421" t="s">
        <v>772</v>
      </c>
      <c r="G26" s="424" t="s">
        <v>738</v>
      </c>
      <c r="H26" s="424"/>
      <c r="I26" s="424"/>
      <c r="J26" s="405" t="s">
        <v>127</v>
      </c>
    </row>
    <row r="27" spans="2:10" ht="167.25" customHeight="1">
      <c r="B27" s="420" t="s">
        <v>194</v>
      </c>
      <c r="C27" s="420" t="s">
        <v>737</v>
      </c>
      <c r="D27" s="421" t="s">
        <v>736</v>
      </c>
      <c r="E27" s="421" t="s">
        <v>730</v>
      </c>
      <c r="F27" s="421" t="s">
        <v>571</v>
      </c>
      <c r="G27" s="412" t="s">
        <v>761</v>
      </c>
      <c r="H27" s="426"/>
      <c r="I27" s="427"/>
      <c r="J27" s="405" t="s">
        <v>127</v>
      </c>
    </row>
    <row r="28" spans="2:10" ht="69.75" customHeight="1">
      <c r="B28" s="588" t="s">
        <v>735</v>
      </c>
      <c r="C28" s="588" t="s">
        <v>734</v>
      </c>
      <c r="D28" s="590" t="s">
        <v>733</v>
      </c>
      <c r="E28" s="590" t="s">
        <v>730</v>
      </c>
      <c r="F28" s="590" t="s">
        <v>732</v>
      </c>
      <c r="G28" s="412" t="s">
        <v>661</v>
      </c>
      <c r="H28" s="428"/>
      <c r="I28" s="427"/>
      <c r="J28" s="586" t="s">
        <v>127</v>
      </c>
    </row>
    <row r="29" spans="2:10" ht="70.5" customHeight="1">
      <c r="B29" s="589"/>
      <c r="C29" s="589"/>
      <c r="D29" s="591"/>
      <c r="E29" s="591"/>
      <c r="F29" s="591"/>
      <c r="G29" s="424" t="s">
        <v>738</v>
      </c>
      <c r="H29" s="424"/>
      <c r="I29" s="424"/>
      <c r="J29" s="587"/>
    </row>
    <row r="30" spans="2:11" s="369" customFormat="1" ht="146.25" customHeight="1">
      <c r="B30" s="420" t="s">
        <v>349</v>
      </c>
      <c r="C30" s="420" t="s">
        <v>788</v>
      </c>
      <c r="D30" s="421" t="s">
        <v>731</v>
      </c>
      <c r="E30" s="421" t="s">
        <v>730</v>
      </c>
      <c r="F30" s="421" t="s">
        <v>605</v>
      </c>
      <c r="G30" s="423" t="s">
        <v>589</v>
      </c>
      <c r="H30" s="425"/>
      <c r="I30" s="308"/>
      <c r="J30" s="405" t="s">
        <v>127</v>
      </c>
      <c r="K30" s="402"/>
    </row>
    <row r="31" ht="12.75">
      <c r="J31" s="403"/>
    </row>
    <row r="32" ht="12.75">
      <c r="J32" s="403"/>
    </row>
    <row r="33" ht="12.75">
      <c r="J33" s="403"/>
    </row>
    <row r="34" ht="12.75">
      <c r="J34" s="403"/>
    </row>
    <row r="35" ht="12.75">
      <c r="J35" s="403"/>
    </row>
    <row r="36" ht="12.75">
      <c r="J36" s="403"/>
    </row>
    <row r="37" ht="12.75">
      <c r="J37" s="403"/>
    </row>
    <row r="38" ht="12.75">
      <c r="J38" s="403"/>
    </row>
    <row r="39" ht="12.75">
      <c r="J39" s="403"/>
    </row>
    <row r="40" ht="12.75">
      <c r="J40" s="403"/>
    </row>
    <row r="41" ht="12.75">
      <c r="J41" s="403"/>
    </row>
    <row r="42" ht="12.75">
      <c r="J42" s="403"/>
    </row>
    <row r="43" ht="12.75">
      <c r="J43" s="403"/>
    </row>
    <row r="44" ht="12.75">
      <c r="J44" s="403"/>
    </row>
    <row r="45" ht="12.75">
      <c r="J45" s="403"/>
    </row>
    <row r="46" ht="12.75">
      <c r="J46" s="403"/>
    </row>
    <row r="47" ht="12.75">
      <c r="J47" s="403"/>
    </row>
    <row r="48" ht="12.75">
      <c r="J48" s="403"/>
    </row>
    <row r="49" ht="12.75">
      <c r="J49" s="403"/>
    </row>
    <row r="50" ht="12.75">
      <c r="J50" s="403"/>
    </row>
  </sheetData>
  <sheetProtection/>
  <mergeCells count="6">
    <mergeCell ref="J28:J29"/>
    <mergeCell ref="B28:B29"/>
    <mergeCell ref="C28:C29"/>
    <mergeCell ref="D28:D29"/>
    <mergeCell ref="E28:E29"/>
    <mergeCell ref="F28:F29"/>
  </mergeCells>
  <dataValidations count="1">
    <dataValidation type="list" allowBlank="1" showInputMessage="1" showErrorMessage="1" sqref="H15:H18 H20:H24 H26:H30 H10:H11 H13">
      <formula1>"Yes, No, N/A"</formula1>
    </dataValidation>
  </dataValidations>
  <printOptions/>
  <pageMargins left="0.75" right="0.75" top="1" bottom="1" header="0.5" footer="0.5"/>
  <pageSetup fitToHeight="5" fitToWidth="1" horizontalDpi="200" verticalDpi="200" orientation="landscape" paperSize="8" scale="68" r:id="rId1"/>
</worksheet>
</file>

<file path=xl/worksheets/sheet11.xml><?xml version="1.0" encoding="utf-8"?>
<worksheet xmlns="http://schemas.openxmlformats.org/spreadsheetml/2006/main" xmlns:r="http://schemas.openxmlformats.org/officeDocument/2006/relationships">
  <sheetPr>
    <pageSetUpPr fitToPage="1"/>
  </sheetPr>
  <dimension ref="A1:G45"/>
  <sheetViews>
    <sheetView zoomScale="80" zoomScaleNormal="8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G8"/>
    </sheetView>
  </sheetViews>
  <sheetFormatPr defaultColWidth="9.140625" defaultRowHeight="12.75"/>
  <cols>
    <col min="1" max="1" width="1.7109375" style="5" customWidth="1"/>
    <col min="2" max="2" width="21.28125" style="6" customWidth="1"/>
    <col min="3" max="3" width="29.421875" style="6" customWidth="1"/>
    <col min="4" max="4" width="68.421875" style="7" customWidth="1"/>
    <col min="5" max="5" width="37.140625" style="5" customWidth="1"/>
    <col min="6" max="6" width="53.00390625" style="5" customWidth="1"/>
    <col min="7" max="7" width="7.7109375" style="5" customWidth="1"/>
    <col min="8" max="16384" width="9.140625" style="5" customWidth="1"/>
  </cols>
  <sheetData>
    <row r="1" spans="1:4" s="3" customFormat="1" ht="18">
      <c r="A1" s="1" t="s">
        <v>1146</v>
      </c>
      <c r="B1" s="1"/>
      <c r="C1" s="2"/>
      <c r="D1" s="4"/>
    </row>
    <row r="2" spans="2:7" s="3" customFormat="1" ht="12.75">
      <c r="B2" s="2"/>
      <c r="C2" s="2"/>
      <c r="D2" s="4"/>
      <c r="G2" s="4"/>
    </row>
    <row r="3" spans="2:4" s="3" customFormat="1" ht="12.75">
      <c r="B3" s="2" t="s">
        <v>173</v>
      </c>
      <c r="C3" s="2"/>
      <c r="D3" s="4"/>
    </row>
    <row r="4" spans="2:7" s="10" customFormat="1" ht="12.75">
      <c r="B4" s="2" t="s">
        <v>540</v>
      </c>
      <c r="C4" s="11"/>
      <c r="D4" s="12"/>
      <c r="G4" s="12"/>
    </row>
    <row r="5" spans="2:7" s="10" customFormat="1" ht="12.75">
      <c r="B5" s="2" t="s">
        <v>174</v>
      </c>
      <c r="C5" s="11"/>
      <c r="D5" s="12"/>
      <c r="G5" s="12"/>
    </row>
    <row r="6" spans="2:7" s="10" customFormat="1" ht="12.75">
      <c r="B6" s="2"/>
      <c r="C6" s="11"/>
      <c r="D6" s="12"/>
      <c r="G6" s="12"/>
    </row>
    <row r="7" spans="2:7" ht="12.75">
      <c r="B7" s="98" t="s">
        <v>9</v>
      </c>
      <c r="C7" s="98" t="s">
        <v>1</v>
      </c>
      <c r="D7" s="98" t="s">
        <v>3</v>
      </c>
      <c r="E7" s="98" t="s">
        <v>628</v>
      </c>
      <c r="F7" s="98" t="s">
        <v>125</v>
      </c>
      <c r="G7" s="98" t="s">
        <v>16</v>
      </c>
    </row>
    <row r="8" spans="2:7" ht="25.5" customHeight="1">
      <c r="B8" s="592" t="s">
        <v>108</v>
      </c>
      <c r="C8" s="593"/>
      <c r="D8" s="593"/>
      <c r="E8" s="593"/>
      <c r="F8" s="593"/>
      <c r="G8" s="594"/>
    </row>
    <row r="9" spans="2:7" ht="119.25" customHeight="1">
      <c r="B9" s="91" t="s">
        <v>195</v>
      </c>
      <c r="C9" s="91" t="s">
        <v>109</v>
      </c>
      <c r="D9" s="92" t="s">
        <v>207</v>
      </c>
      <c r="E9" s="429" t="s">
        <v>789</v>
      </c>
      <c r="F9" s="430"/>
      <c r="G9" s="8" t="s">
        <v>13</v>
      </c>
    </row>
    <row r="10" spans="2:7" ht="96" customHeight="1">
      <c r="B10" s="91" t="s">
        <v>196</v>
      </c>
      <c r="C10" s="91" t="s">
        <v>110</v>
      </c>
      <c r="D10" s="92" t="s">
        <v>111</v>
      </c>
      <c r="E10" s="429" t="s">
        <v>789</v>
      </c>
      <c r="F10" s="430"/>
      <c r="G10" s="8" t="s">
        <v>13</v>
      </c>
    </row>
    <row r="11" spans="2:7" ht="69.75" customHeight="1">
      <c r="B11" s="91" t="s">
        <v>197</v>
      </c>
      <c r="C11" s="91" t="s">
        <v>112</v>
      </c>
      <c r="D11" s="92" t="s">
        <v>113</v>
      </c>
      <c r="E11" s="429" t="s">
        <v>789</v>
      </c>
      <c r="F11" s="430"/>
      <c r="G11" s="8" t="s">
        <v>13</v>
      </c>
    </row>
    <row r="12" spans="2:7" ht="81.75" customHeight="1">
      <c r="B12" s="91" t="s">
        <v>198</v>
      </c>
      <c r="C12" s="91" t="s">
        <v>114</v>
      </c>
      <c r="D12" s="92" t="s">
        <v>115</v>
      </c>
      <c r="E12" s="429" t="s">
        <v>789</v>
      </c>
      <c r="F12" s="430"/>
      <c r="G12" s="8" t="s">
        <v>13</v>
      </c>
    </row>
    <row r="13" spans="2:7" ht="25.5" customHeight="1">
      <c r="B13" s="592" t="s">
        <v>116</v>
      </c>
      <c r="C13" s="593"/>
      <c r="D13" s="593"/>
      <c r="E13" s="593"/>
      <c r="F13" s="593"/>
      <c r="G13" s="594"/>
    </row>
    <row r="14" spans="2:7" ht="178.5">
      <c r="B14" s="91" t="s">
        <v>199</v>
      </c>
      <c r="C14" s="91" t="s">
        <v>116</v>
      </c>
      <c r="D14" s="92" t="s">
        <v>206</v>
      </c>
      <c r="E14" s="429" t="s">
        <v>789</v>
      </c>
      <c r="F14" s="430"/>
      <c r="G14" s="8" t="s">
        <v>13</v>
      </c>
    </row>
    <row r="15" spans="2:7" ht="71.25" customHeight="1">
      <c r="B15" s="91" t="s">
        <v>200</v>
      </c>
      <c r="C15" s="91" t="s">
        <v>117</v>
      </c>
      <c r="D15" s="92" t="s">
        <v>223</v>
      </c>
      <c r="E15" s="429" t="s">
        <v>789</v>
      </c>
      <c r="F15" s="430"/>
      <c r="G15" s="8" t="s">
        <v>13</v>
      </c>
    </row>
    <row r="16" spans="2:7" ht="25.5" customHeight="1">
      <c r="B16" s="592" t="s">
        <v>118</v>
      </c>
      <c r="C16" s="593"/>
      <c r="D16" s="593"/>
      <c r="E16" s="593"/>
      <c r="F16" s="593"/>
      <c r="G16" s="594"/>
    </row>
    <row r="17" spans="2:7" ht="152.25" customHeight="1">
      <c r="B17" s="91" t="s">
        <v>201</v>
      </c>
      <c r="C17" s="91" t="s">
        <v>119</v>
      </c>
      <c r="D17" s="92" t="s">
        <v>120</v>
      </c>
      <c r="E17" s="429" t="s">
        <v>789</v>
      </c>
      <c r="F17" s="430"/>
      <c r="G17" s="8" t="s">
        <v>13</v>
      </c>
    </row>
    <row r="18" spans="2:7" ht="182.25" customHeight="1">
      <c r="B18" s="91" t="s">
        <v>202</v>
      </c>
      <c r="C18" s="91" t="s">
        <v>121</v>
      </c>
      <c r="D18" s="41" t="s">
        <v>251</v>
      </c>
      <c r="E18" s="429" t="s">
        <v>789</v>
      </c>
      <c r="F18" s="430"/>
      <c r="G18" s="8" t="s">
        <v>13</v>
      </c>
    </row>
    <row r="19" spans="2:7" ht="12.75">
      <c r="B19" s="99" t="s">
        <v>122</v>
      </c>
      <c r="C19" s="99"/>
      <c r="D19" s="102"/>
      <c r="E19" s="101"/>
      <c r="F19" s="101"/>
      <c r="G19" s="101"/>
    </row>
    <row r="20" spans="2:7" ht="66.75" customHeight="1">
      <c r="B20" s="598" t="s">
        <v>203</v>
      </c>
      <c r="C20" s="598" t="s">
        <v>123</v>
      </c>
      <c r="D20" s="601" t="s">
        <v>224</v>
      </c>
      <c r="E20" s="320" t="s">
        <v>660</v>
      </c>
      <c r="F20" s="440"/>
      <c r="G20" s="595" t="s">
        <v>127</v>
      </c>
    </row>
    <row r="21" spans="2:7" ht="72" customHeight="1">
      <c r="B21" s="599"/>
      <c r="C21" s="599"/>
      <c r="D21" s="602"/>
      <c r="E21" s="83" t="s">
        <v>661</v>
      </c>
      <c r="F21" s="444"/>
      <c r="G21" s="596"/>
    </row>
    <row r="22" spans="2:7" ht="69" customHeight="1">
      <c r="B22" s="600"/>
      <c r="C22" s="600"/>
      <c r="D22" s="603"/>
      <c r="E22" s="469" t="s">
        <v>738</v>
      </c>
      <c r="F22" s="443"/>
      <c r="G22" s="597"/>
    </row>
    <row r="23" spans="2:7" s="3" customFormat="1" ht="12.75">
      <c r="B23" s="2"/>
      <c r="C23" s="2"/>
      <c r="D23" s="4"/>
      <c r="G23" s="4"/>
    </row>
    <row r="24" spans="2:7" s="3" customFormat="1" ht="12.75">
      <c r="B24" s="2"/>
      <c r="C24" s="2"/>
      <c r="D24" s="4"/>
      <c r="G24" s="4"/>
    </row>
    <row r="25" spans="2:7" s="3" customFormat="1" ht="12.75">
      <c r="B25" s="2"/>
      <c r="C25" s="2"/>
      <c r="D25" s="4"/>
      <c r="G25" s="4"/>
    </row>
    <row r="26" ht="12.75">
      <c r="G26" s="7"/>
    </row>
    <row r="27" ht="12.75">
      <c r="G27" s="7"/>
    </row>
    <row r="28" ht="12.75">
      <c r="G28" s="7"/>
    </row>
    <row r="29" ht="12.75">
      <c r="G29" s="7"/>
    </row>
    <row r="30" ht="12.75">
      <c r="G30" s="7"/>
    </row>
    <row r="31" ht="12.75">
      <c r="G31" s="7"/>
    </row>
    <row r="32" ht="12.75">
      <c r="G32" s="7"/>
    </row>
    <row r="33" ht="12.75">
      <c r="G33" s="7"/>
    </row>
    <row r="34" ht="12.75">
      <c r="G34" s="7"/>
    </row>
    <row r="35" ht="12.75">
      <c r="G35" s="7"/>
    </row>
    <row r="36" ht="12.75">
      <c r="G36" s="7"/>
    </row>
    <row r="37" ht="12.75">
      <c r="G37" s="7"/>
    </row>
    <row r="38" ht="12.75">
      <c r="G38" s="7"/>
    </row>
    <row r="39" ht="12.75">
      <c r="G39" s="7"/>
    </row>
    <row r="40" ht="12.75">
      <c r="G40" s="7"/>
    </row>
    <row r="41" ht="12.75">
      <c r="G41" s="7"/>
    </row>
    <row r="42" ht="12.75">
      <c r="G42" s="7"/>
    </row>
    <row r="43" ht="12.75">
      <c r="G43" s="7"/>
    </row>
    <row r="44" ht="12.75">
      <c r="G44" s="7"/>
    </row>
    <row r="45" ht="12.75">
      <c r="G45" s="7"/>
    </row>
  </sheetData>
  <sheetProtection/>
  <mergeCells count="7">
    <mergeCell ref="B16:G16"/>
    <mergeCell ref="B13:G13"/>
    <mergeCell ref="B8:G8"/>
    <mergeCell ref="G20:G22"/>
    <mergeCell ref="B20:B22"/>
    <mergeCell ref="C20:C22"/>
    <mergeCell ref="D20:D22"/>
  </mergeCells>
  <conditionalFormatting sqref="F20:F22">
    <cfRule type="cellIs" priority="1" dxfId="132" operator="equal" stopIfTrue="1">
      <formula>"No"</formula>
    </cfRule>
  </conditionalFormatting>
  <printOptions/>
  <pageMargins left="0.75" right="0.75" top="1" bottom="1" header="0.5" footer="0.5"/>
  <pageSetup fitToHeight="5" fitToWidth="1" horizontalDpi="200" verticalDpi="200" orientation="landscape" paperSize="9" scale="60"/>
</worksheet>
</file>

<file path=xl/worksheets/sheet12.xml><?xml version="1.0" encoding="utf-8"?>
<worksheet xmlns="http://schemas.openxmlformats.org/spreadsheetml/2006/main" xmlns:r="http://schemas.openxmlformats.org/officeDocument/2006/relationships">
  <sheetPr>
    <pageSetUpPr fitToPage="1"/>
  </sheetPr>
  <dimension ref="A1:I83"/>
  <sheetViews>
    <sheetView zoomScalePageLayoutView="0" workbookViewId="0" topLeftCell="A1">
      <selection activeCell="A1" sqref="A1"/>
    </sheetView>
  </sheetViews>
  <sheetFormatPr defaultColWidth="9.140625" defaultRowHeight="12.75"/>
  <cols>
    <col min="1" max="1" width="1.7109375" style="31" customWidth="1"/>
    <col min="2" max="2" width="20.140625" style="6" customWidth="1"/>
    <col min="3" max="3" width="32.421875" style="6" customWidth="1"/>
    <col min="4" max="4" width="63.7109375" style="7" customWidth="1"/>
    <col min="5" max="5" width="34.7109375" style="7" customWidth="1"/>
    <col min="6" max="6" width="14.140625" style="106" customWidth="1"/>
    <col min="7" max="7" width="35.421875" style="106" customWidth="1"/>
    <col min="8" max="8" width="9.7109375" style="17" customWidth="1"/>
    <col min="9" max="16384" width="9.140625" style="31" customWidth="1"/>
  </cols>
  <sheetData>
    <row r="1" spans="1:8" s="104" customFormat="1" ht="18">
      <c r="A1" s="1" t="s">
        <v>1147</v>
      </c>
      <c r="B1" s="1"/>
      <c r="C1" s="2"/>
      <c r="D1" s="4"/>
      <c r="E1" s="4"/>
      <c r="F1" s="2"/>
      <c r="G1" s="2"/>
      <c r="H1" s="14"/>
    </row>
    <row r="2" spans="1:8" s="104" customFormat="1" ht="12.75" customHeight="1">
      <c r="A2" s="1"/>
      <c r="B2" s="1"/>
      <c r="C2" s="2"/>
      <c r="F2" s="2"/>
      <c r="G2" s="2"/>
      <c r="H2" s="15"/>
    </row>
    <row r="3" spans="2:8" s="104" customFormat="1" ht="12.75">
      <c r="B3" s="2" t="s">
        <v>175</v>
      </c>
      <c r="C3" s="2"/>
      <c r="D3" s="4"/>
      <c r="E3" s="4"/>
      <c r="F3" s="105"/>
      <c r="G3" s="105"/>
      <c r="H3" s="14"/>
    </row>
    <row r="4" spans="2:8" s="104" customFormat="1" ht="12.75">
      <c r="B4" s="2" t="s">
        <v>176</v>
      </c>
      <c r="C4" s="2"/>
      <c r="D4" s="4"/>
      <c r="E4" s="4"/>
      <c r="F4" s="105"/>
      <c r="G4" s="105"/>
      <c r="H4" s="14"/>
    </row>
    <row r="5" spans="2:8" s="104" customFormat="1" ht="12.75">
      <c r="B5" s="2" t="s">
        <v>177</v>
      </c>
      <c r="C5" s="2"/>
      <c r="D5" s="4"/>
      <c r="E5" s="4"/>
      <c r="F5" s="105"/>
      <c r="G5" s="105"/>
      <c r="H5" s="14"/>
    </row>
    <row r="6" spans="2:8" s="104" customFormat="1" ht="12.75">
      <c r="B6" s="2" t="s">
        <v>673</v>
      </c>
      <c r="C6" s="2"/>
      <c r="D6" s="4"/>
      <c r="E6" s="4"/>
      <c r="F6" s="105"/>
      <c r="G6" s="105"/>
      <c r="H6" s="14"/>
    </row>
    <row r="7" spans="2:8" s="104" customFormat="1" ht="12.75">
      <c r="B7" s="2"/>
      <c r="C7" s="2"/>
      <c r="D7" s="4"/>
      <c r="E7" s="4"/>
      <c r="F7" s="105"/>
      <c r="G7" s="105"/>
      <c r="H7" s="14"/>
    </row>
    <row r="8" spans="2:8" s="104" customFormat="1" ht="12.75">
      <c r="B8" s="2" t="s">
        <v>226</v>
      </c>
      <c r="C8" s="2"/>
      <c r="D8" s="4"/>
      <c r="E8" s="4"/>
      <c r="F8" s="105"/>
      <c r="G8" s="105"/>
      <c r="H8" s="14"/>
    </row>
    <row r="9" spans="2:8" s="104" customFormat="1" ht="12.75">
      <c r="B9" s="2"/>
      <c r="C9" s="2"/>
      <c r="F9" s="16"/>
      <c r="G9" s="16"/>
      <c r="H9" s="15"/>
    </row>
    <row r="10" spans="2:8" ht="12.75">
      <c r="B10" s="103" t="s">
        <v>9</v>
      </c>
      <c r="C10" s="103" t="s">
        <v>124</v>
      </c>
      <c r="D10" s="103" t="s">
        <v>3</v>
      </c>
      <c r="E10" s="103" t="s">
        <v>188</v>
      </c>
      <c r="F10" s="103" t="s">
        <v>181</v>
      </c>
      <c r="G10" s="103" t="s">
        <v>125</v>
      </c>
      <c r="H10" s="103" t="s">
        <v>16</v>
      </c>
    </row>
    <row r="11" spans="2:8" ht="89.25">
      <c r="B11" s="99" t="s">
        <v>126</v>
      </c>
      <c r="C11" s="99"/>
      <c r="D11" s="100" t="s">
        <v>798</v>
      </c>
      <c r="E11" s="100" t="s">
        <v>629</v>
      </c>
      <c r="F11" s="111" t="s">
        <v>630</v>
      </c>
      <c r="G11" s="111" t="s">
        <v>631</v>
      </c>
      <c r="H11" s="98"/>
    </row>
    <row r="12" spans="2:8" ht="12.75">
      <c r="B12" s="91"/>
      <c r="C12" s="431" t="s">
        <v>128</v>
      </c>
      <c r="D12" s="432" t="s">
        <v>129</v>
      </c>
      <c r="E12" s="424" t="s">
        <v>738</v>
      </c>
      <c r="F12" s="435"/>
      <c r="G12" s="436"/>
      <c r="H12" s="8" t="s">
        <v>127</v>
      </c>
    </row>
    <row r="13" spans="2:8" ht="12.75">
      <c r="B13" s="91"/>
      <c r="C13" s="431" t="s">
        <v>1155</v>
      </c>
      <c r="D13" s="432" t="s">
        <v>1156</v>
      </c>
      <c r="E13" s="424" t="s">
        <v>738</v>
      </c>
      <c r="F13" s="435"/>
      <c r="G13" s="436"/>
      <c r="H13" s="8" t="s">
        <v>127</v>
      </c>
    </row>
    <row r="14" spans="2:8" ht="12.75">
      <c r="B14" s="91"/>
      <c r="C14" s="431" t="s">
        <v>796</v>
      </c>
      <c r="D14" s="432" t="s">
        <v>797</v>
      </c>
      <c r="E14" s="424" t="s">
        <v>738</v>
      </c>
      <c r="F14" s="435"/>
      <c r="G14" s="436"/>
      <c r="H14" s="8" t="s">
        <v>127</v>
      </c>
    </row>
    <row r="15" spans="2:8" ht="12.75">
      <c r="B15" s="91"/>
      <c r="C15" s="431" t="s">
        <v>800</v>
      </c>
      <c r="D15" s="432" t="s">
        <v>801</v>
      </c>
      <c r="E15" s="424" t="s">
        <v>738</v>
      </c>
      <c r="F15" s="437"/>
      <c r="G15" s="438"/>
      <c r="H15" s="8" t="s">
        <v>127</v>
      </c>
    </row>
    <row r="16" spans="2:8" ht="12.75">
      <c r="B16" s="91"/>
      <c r="C16" s="431" t="s">
        <v>803</v>
      </c>
      <c r="D16" s="432" t="s">
        <v>804</v>
      </c>
      <c r="E16" s="424" t="s">
        <v>738</v>
      </c>
      <c r="F16" s="437"/>
      <c r="G16" s="438"/>
      <c r="H16" s="8" t="s">
        <v>127</v>
      </c>
    </row>
    <row r="17" spans="2:8" ht="12.75">
      <c r="B17" s="99" t="s">
        <v>131</v>
      </c>
      <c r="C17" s="433"/>
      <c r="D17" s="434" t="s">
        <v>132</v>
      </c>
      <c r="E17" s="434"/>
      <c r="F17" s="112" t="str">
        <f>IF(F18="No","FAIL","PASS")</f>
        <v>PASS</v>
      </c>
      <c r="G17" s="112"/>
      <c r="H17" s="98" t="str">
        <f>IF(F$11="DEMO_READ_ONLY","SHOULD","MUST")</f>
        <v>MUST</v>
      </c>
    </row>
    <row r="18" spans="2:9" ht="76.5">
      <c r="B18" s="91"/>
      <c r="C18" s="91" t="s">
        <v>133</v>
      </c>
      <c r="D18" s="92" t="s">
        <v>648</v>
      </c>
      <c r="E18" s="320" t="s">
        <v>660</v>
      </c>
      <c r="F18" s="321"/>
      <c r="G18" s="286"/>
      <c r="H18" s="8" t="s">
        <v>127</v>
      </c>
      <c r="I18" s="192"/>
    </row>
    <row r="19" spans="2:8" ht="12.75">
      <c r="B19" s="99" t="s">
        <v>134</v>
      </c>
      <c r="C19" s="99"/>
      <c r="D19" s="100" t="s">
        <v>135</v>
      </c>
      <c r="E19" s="100"/>
      <c r="F19" s="112" t="str">
        <f>IF(OR(F20="No",F21="No",F22="No",F23="No",F24="No",F25="No",F26="No",F27="No",F28="No",F29="No",F30="No"),"FAIL",IF(OR(F20="Other",F22="Other",F23="Other",F24="Other",F25="Other",F26="Other",F28="Other"),"CHECK","PASS"))</f>
        <v>PASS</v>
      </c>
      <c r="G19" s="112"/>
      <c r="H19" s="98" t="str">
        <f>IF(F$11="DEMO_READ_ONLY","SHOULD","MUST")</f>
        <v>MUST</v>
      </c>
    </row>
    <row r="20" spans="2:8" ht="42.75" customHeight="1">
      <c r="B20" s="598"/>
      <c r="C20" s="598" t="s">
        <v>136</v>
      </c>
      <c r="D20" s="601" t="s">
        <v>624</v>
      </c>
      <c r="E20" s="83" t="s">
        <v>661</v>
      </c>
      <c r="F20" s="517"/>
      <c r="G20" s="318"/>
      <c r="H20" s="8" t="s">
        <v>127</v>
      </c>
    </row>
    <row r="21" spans="2:8" ht="46.5" customHeight="1">
      <c r="B21" s="600"/>
      <c r="C21" s="600"/>
      <c r="D21" s="603"/>
      <c r="E21" s="424" t="s">
        <v>738</v>
      </c>
      <c r="F21" s="518"/>
      <c r="G21" s="441"/>
      <c r="H21" s="8" t="s">
        <v>127</v>
      </c>
    </row>
    <row r="22" spans="2:8" ht="84.75" customHeight="1">
      <c r="B22" s="91"/>
      <c r="C22" s="91" t="s">
        <v>137</v>
      </c>
      <c r="D22" s="92" t="s">
        <v>590</v>
      </c>
      <c r="E22" s="83" t="s">
        <v>661</v>
      </c>
      <c r="F22" s="517"/>
      <c r="G22" s="319"/>
      <c r="H22" s="8" t="s">
        <v>127</v>
      </c>
    </row>
    <row r="23" spans="2:8" ht="51">
      <c r="B23" s="91"/>
      <c r="C23" s="91" t="s">
        <v>138</v>
      </c>
      <c r="D23" s="92" t="s">
        <v>1194</v>
      </c>
      <c r="E23" s="83" t="s">
        <v>661</v>
      </c>
      <c r="F23" s="517"/>
      <c r="G23" s="319"/>
      <c r="H23" s="8" t="s">
        <v>127</v>
      </c>
    </row>
    <row r="24" spans="2:8" ht="63.75">
      <c r="B24" s="91"/>
      <c r="C24" s="91" t="s">
        <v>139</v>
      </c>
      <c r="D24" s="92" t="s">
        <v>1157</v>
      </c>
      <c r="E24" s="83" t="s">
        <v>661</v>
      </c>
      <c r="F24" s="517"/>
      <c r="G24" s="319"/>
      <c r="H24" s="8" t="s">
        <v>127</v>
      </c>
    </row>
    <row r="25" spans="2:8" ht="38.25">
      <c r="B25" s="91"/>
      <c r="C25" s="91" t="s">
        <v>140</v>
      </c>
      <c r="D25" s="92" t="s">
        <v>623</v>
      </c>
      <c r="E25" s="83" t="s">
        <v>661</v>
      </c>
      <c r="F25" s="517"/>
      <c r="G25" s="319"/>
      <c r="H25" s="8" t="s">
        <v>127</v>
      </c>
    </row>
    <row r="26" spans="2:8" ht="31.5" customHeight="1">
      <c r="B26" s="598"/>
      <c r="C26" s="598" t="s">
        <v>141</v>
      </c>
      <c r="D26" s="601" t="s">
        <v>142</v>
      </c>
      <c r="E26" s="83" t="s">
        <v>661</v>
      </c>
      <c r="F26" s="517"/>
      <c r="G26" s="318"/>
      <c r="H26" s="8" t="s">
        <v>127</v>
      </c>
    </row>
    <row r="27" spans="2:8" ht="35.25" customHeight="1">
      <c r="B27" s="600"/>
      <c r="C27" s="600"/>
      <c r="D27" s="603"/>
      <c r="E27" s="424" t="s">
        <v>738</v>
      </c>
      <c r="F27" s="518"/>
      <c r="G27" s="441"/>
      <c r="H27" s="8"/>
    </row>
    <row r="28" spans="2:8" ht="31.5" customHeight="1">
      <c r="B28" s="598"/>
      <c r="C28" s="598" t="s">
        <v>143</v>
      </c>
      <c r="D28" s="601" t="s">
        <v>649</v>
      </c>
      <c r="E28" s="320" t="s">
        <v>660</v>
      </c>
      <c r="F28" s="519"/>
      <c r="G28" s="440"/>
      <c r="H28" s="8" t="s">
        <v>127</v>
      </c>
    </row>
    <row r="29" spans="2:8" ht="16.5" customHeight="1">
      <c r="B29" s="599"/>
      <c r="C29" s="599"/>
      <c r="D29" s="602"/>
      <c r="E29" s="83" t="s">
        <v>661</v>
      </c>
      <c r="F29" s="520"/>
      <c r="G29" s="444"/>
      <c r="H29" s="8" t="s">
        <v>127</v>
      </c>
    </row>
    <row r="30" spans="2:8" ht="18" customHeight="1">
      <c r="B30" s="600"/>
      <c r="C30" s="600"/>
      <c r="D30" s="603"/>
      <c r="E30" s="424" t="s">
        <v>738</v>
      </c>
      <c r="F30" s="521"/>
      <c r="G30" s="443"/>
      <c r="H30" s="8" t="s">
        <v>127</v>
      </c>
    </row>
    <row r="31" spans="2:8" ht="25.5">
      <c r="B31" s="99" t="s">
        <v>144</v>
      </c>
      <c r="C31" s="99"/>
      <c r="D31" s="100" t="s">
        <v>145</v>
      </c>
      <c r="E31" s="100"/>
      <c r="F31" s="112" t="str">
        <f>IF(OR(F32="None",F33="None",F34="None",F35="None",F36="None",F37="None"),"FAIL",IF(OR(F32="Other",F33="Other",F34="Other",F35="Other",F36="Other",F37="Other"),"CHECK","PASS"))</f>
        <v>PASS</v>
      </c>
      <c r="G31" s="112"/>
      <c r="H31" s="98" t="str">
        <f>IF(F$11="DEMO_READ_ONLY","SHOULD","MUST")</f>
        <v>MUST</v>
      </c>
    </row>
    <row r="32" spans="2:8" ht="89.25">
      <c r="B32" s="91"/>
      <c r="C32" s="91" t="s">
        <v>146</v>
      </c>
      <c r="D32" s="92" t="s">
        <v>587</v>
      </c>
      <c r="E32" s="83" t="s">
        <v>661</v>
      </c>
      <c r="F32" s="113"/>
      <c r="G32" s="319"/>
      <c r="H32" s="8" t="s">
        <v>127</v>
      </c>
    </row>
    <row r="33" spans="2:8" ht="127.5">
      <c r="B33" s="91"/>
      <c r="C33" s="91" t="s">
        <v>147</v>
      </c>
      <c r="D33" s="92" t="s">
        <v>586</v>
      </c>
      <c r="E33" s="83" t="s">
        <v>661</v>
      </c>
      <c r="F33" s="113"/>
      <c r="G33" s="319"/>
      <c r="H33" s="8" t="s">
        <v>127</v>
      </c>
    </row>
    <row r="34" spans="2:9" ht="12.75">
      <c r="B34" s="598"/>
      <c r="C34" s="598" t="s">
        <v>12</v>
      </c>
      <c r="D34" s="601" t="s">
        <v>650</v>
      </c>
      <c r="E34" s="83" t="s">
        <v>661</v>
      </c>
      <c r="F34" s="113"/>
      <c r="G34" s="324"/>
      <c r="H34" s="8" t="s">
        <v>127</v>
      </c>
      <c r="I34" s="233"/>
    </row>
    <row r="35" spans="2:9" ht="12.75">
      <c r="B35" s="600"/>
      <c r="C35" s="600"/>
      <c r="D35" s="603"/>
      <c r="E35" s="424" t="s">
        <v>738</v>
      </c>
      <c r="F35" s="450"/>
      <c r="G35" s="451"/>
      <c r="H35" s="8" t="s">
        <v>127</v>
      </c>
      <c r="I35" s="233"/>
    </row>
    <row r="36" spans="2:8" ht="26.25" customHeight="1">
      <c r="B36" s="598"/>
      <c r="C36" s="598" t="s">
        <v>148</v>
      </c>
      <c r="D36" s="601" t="s">
        <v>612</v>
      </c>
      <c r="E36" s="83" t="s">
        <v>661</v>
      </c>
      <c r="F36" s="113"/>
      <c r="G36" s="319"/>
      <c r="H36" s="8" t="s">
        <v>127</v>
      </c>
    </row>
    <row r="37" spans="2:8" ht="24.75" customHeight="1">
      <c r="B37" s="600"/>
      <c r="C37" s="600"/>
      <c r="D37" s="603"/>
      <c r="E37" s="424" t="s">
        <v>738</v>
      </c>
      <c r="F37" s="450"/>
      <c r="G37" s="452"/>
      <c r="H37" s="8" t="s">
        <v>127</v>
      </c>
    </row>
    <row r="38" spans="2:8" ht="39.75" customHeight="1">
      <c r="B38" s="99" t="s">
        <v>805</v>
      </c>
      <c r="C38" s="99"/>
      <c r="D38" s="100" t="s">
        <v>808</v>
      </c>
      <c r="E38" s="100"/>
      <c r="F38" s="112" t="str">
        <f>IF(OR(F39="None"),"FAIL",IF(OR(F39="Other"),"CHECK","PASS"))</f>
        <v>PASS</v>
      </c>
      <c r="G38" s="112"/>
      <c r="H38" s="98" t="str">
        <f>IF(F42="DEMO_READ_ONLY","SHOULD","MUST")</f>
        <v>MUST</v>
      </c>
    </row>
    <row r="39" spans="2:8" ht="134.25" customHeight="1">
      <c r="B39" s="445"/>
      <c r="C39" s="431" t="s">
        <v>809</v>
      </c>
      <c r="D39" s="446" t="s">
        <v>810</v>
      </c>
      <c r="E39" s="320" t="s">
        <v>660</v>
      </c>
      <c r="F39" s="448"/>
      <c r="G39" s="449"/>
      <c r="H39" s="8" t="s">
        <v>127</v>
      </c>
    </row>
    <row r="40" spans="2:8" ht="40.5" customHeight="1">
      <c r="B40" s="99" t="s">
        <v>806</v>
      </c>
      <c r="C40" s="99"/>
      <c r="D40" s="100" t="s">
        <v>807</v>
      </c>
      <c r="E40" s="100"/>
      <c r="F40" s="112" t="str">
        <f>IF(OR(F41="None"),"FAIL",IF(OR(F41="Other"),"CHECK","PASS"))</f>
        <v>PASS</v>
      </c>
      <c r="G40" s="112"/>
      <c r="H40" s="98" t="str">
        <f>IF(F44="DEMO_READ_ONLY","SHOULD","MUST")</f>
        <v>MUST</v>
      </c>
    </row>
    <row r="41" spans="2:8" ht="158.25" customHeight="1">
      <c r="B41" s="445"/>
      <c r="C41" s="431" t="s">
        <v>811</v>
      </c>
      <c r="D41" s="446" t="s">
        <v>812</v>
      </c>
      <c r="E41" s="320" t="s">
        <v>660</v>
      </c>
      <c r="F41" s="448"/>
      <c r="G41" s="449"/>
      <c r="H41" s="8" t="s">
        <v>127</v>
      </c>
    </row>
    <row r="42" spans="2:8" ht="38.25">
      <c r="B42" s="99" t="s">
        <v>149</v>
      </c>
      <c r="C42" s="99"/>
      <c r="D42" s="100" t="s">
        <v>150</v>
      </c>
      <c r="E42" s="100"/>
      <c r="F42" s="112" t="str">
        <f>IF(OR(F44="Yes",F45="Yes"),"FAIL","PASS")</f>
        <v>PASS</v>
      </c>
      <c r="G42" s="112"/>
      <c r="H42" s="98" t="str">
        <f>IF(F46="DEMO_READ_ONLY","SHOULD","MUST")</f>
        <v>MUST</v>
      </c>
    </row>
    <row r="43" spans="2:8" ht="110.25" customHeight="1">
      <c r="B43" s="91"/>
      <c r="C43" s="91" t="s">
        <v>149</v>
      </c>
      <c r="D43" s="41" t="s">
        <v>205</v>
      </c>
      <c r="E43" s="320" t="s">
        <v>660</v>
      </c>
      <c r="F43" s="439"/>
      <c r="G43" s="447"/>
      <c r="H43" s="8" t="s">
        <v>127</v>
      </c>
    </row>
    <row r="44" spans="2:8" ht="51">
      <c r="B44" s="91"/>
      <c r="C44" s="91" t="s">
        <v>151</v>
      </c>
      <c r="D44" s="41" t="s">
        <v>152</v>
      </c>
      <c r="E44" s="320" t="s">
        <v>660</v>
      </c>
      <c r="F44" s="439"/>
      <c r="G44" s="447"/>
      <c r="H44" s="8" t="s">
        <v>127</v>
      </c>
    </row>
    <row r="45" spans="2:8" ht="59.25" customHeight="1">
      <c r="B45" s="91"/>
      <c r="C45" s="91" t="s">
        <v>153</v>
      </c>
      <c r="D45" s="41" t="s">
        <v>154</v>
      </c>
      <c r="E45" s="320" t="s">
        <v>660</v>
      </c>
      <c r="F45" s="439"/>
      <c r="G45" s="447"/>
      <c r="H45" s="8" t="s">
        <v>127</v>
      </c>
    </row>
    <row r="46" spans="2:8" ht="63.75">
      <c r="B46" s="99" t="s">
        <v>252</v>
      </c>
      <c r="C46" s="99"/>
      <c r="D46" s="100" t="s">
        <v>192</v>
      </c>
      <c r="E46" s="100"/>
      <c r="F46" s="111"/>
      <c r="G46" s="111"/>
      <c r="H46" s="98"/>
    </row>
    <row r="47" spans="2:8" ht="25.5">
      <c r="B47" s="91"/>
      <c r="C47" s="431" t="s">
        <v>790</v>
      </c>
      <c r="D47" s="432" t="s">
        <v>824</v>
      </c>
      <c r="E47" s="320" t="s">
        <v>660</v>
      </c>
      <c r="F47" s="321"/>
      <c r="G47" s="323"/>
      <c r="H47" s="8" t="s">
        <v>127</v>
      </c>
    </row>
    <row r="48" spans="2:8" ht="25.5">
      <c r="B48" s="91"/>
      <c r="C48" s="431" t="s">
        <v>128</v>
      </c>
      <c r="D48" s="432" t="s">
        <v>813</v>
      </c>
      <c r="E48" s="320" t="s">
        <v>660</v>
      </c>
      <c r="F48" s="321"/>
      <c r="G48" s="323"/>
      <c r="H48" s="8" t="s">
        <v>127</v>
      </c>
    </row>
    <row r="49" spans="2:8" ht="25.5">
      <c r="B49" s="91"/>
      <c r="C49" s="431" t="s">
        <v>130</v>
      </c>
      <c r="D49" s="432" t="s">
        <v>793</v>
      </c>
      <c r="E49" s="320" t="s">
        <v>660</v>
      </c>
      <c r="F49" s="321"/>
      <c r="G49" s="323"/>
      <c r="H49" s="8" t="s">
        <v>127</v>
      </c>
    </row>
    <row r="50" spans="2:8" ht="25.5">
      <c r="B50" s="91"/>
      <c r="C50" s="431" t="s">
        <v>791</v>
      </c>
      <c r="D50" s="432" t="s">
        <v>814</v>
      </c>
      <c r="E50" s="320" t="s">
        <v>660</v>
      </c>
      <c r="F50" s="321"/>
      <c r="G50" s="323"/>
      <c r="H50" s="8" t="s">
        <v>127</v>
      </c>
    </row>
    <row r="51" spans="2:8" ht="25.5">
      <c r="B51" s="91"/>
      <c r="C51" s="431" t="s">
        <v>792</v>
      </c>
      <c r="D51" s="432" t="s">
        <v>815</v>
      </c>
      <c r="E51" s="320" t="s">
        <v>660</v>
      </c>
      <c r="F51" s="321"/>
      <c r="G51" s="323"/>
      <c r="H51" s="8" t="s">
        <v>127</v>
      </c>
    </row>
    <row r="52" spans="2:8" ht="25.5">
      <c r="B52" s="91"/>
      <c r="C52" s="431" t="s">
        <v>794</v>
      </c>
      <c r="D52" s="432" t="s">
        <v>1159</v>
      </c>
      <c r="E52" s="320" t="s">
        <v>660</v>
      </c>
      <c r="F52" s="321"/>
      <c r="G52" s="323"/>
      <c r="H52" s="8" t="s">
        <v>127</v>
      </c>
    </row>
    <row r="53" spans="2:8" ht="25.5">
      <c r="B53" s="91"/>
      <c r="C53" s="431" t="s">
        <v>795</v>
      </c>
      <c r="D53" s="432" t="s">
        <v>817</v>
      </c>
      <c r="E53" s="320" t="s">
        <v>660</v>
      </c>
      <c r="F53" s="321"/>
      <c r="G53" s="323"/>
      <c r="H53" s="8" t="s">
        <v>127</v>
      </c>
    </row>
    <row r="54" spans="2:8" ht="25.5">
      <c r="B54" s="91"/>
      <c r="C54" s="431" t="s">
        <v>796</v>
      </c>
      <c r="D54" s="432" t="s">
        <v>826</v>
      </c>
      <c r="E54" s="320" t="s">
        <v>660</v>
      </c>
      <c r="F54" s="321"/>
      <c r="G54" s="323"/>
      <c r="H54" s="8" t="s">
        <v>127</v>
      </c>
    </row>
    <row r="55" spans="2:8" ht="25.5">
      <c r="B55" s="91"/>
      <c r="C55" s="431" t="s">
        <v>818</v>
      </c>
      <c r="D55" s="432" t="s">
        <v>816</v>
      </c>
      <c r="E55" s="320" t="s">
        <v>660</v>
      </c>
      <c r="F55" s="321"/>
      <c r="G55" s="323"/>
      <c r="H55" s="8" t="s">
        <v>127</v>
      </c>
    </row>
    <row r="56" spans="2:8" ht="25.5">
      <c r="B56" s="91"/>
      <c r="C56" s="431" t="s">
        <v>799</v>
      </c>
      <c r="D56" s="432" t="s">
        <v>825</v>
      </c>
      <c r="E56" s="320" t="s">
        <v>660</v>
      </c>
      <c r="F56" s="321"/>
      <c r="G56" s="323"/>
      <c r="H56" s="8" t="s">
        <v>127</v>
      </c>
    </row>
    <row r="57" spans="2:8" ht="25.5">
      <c r="B57" s="91"/>
      <c r="C57" s="431" t="s">
        <v>800</v>
      </c>
      <c r="D57" s="432" t="s">
        <v>827</v>
      </c>
      <c r="E57" s="320" t="s">
        <v>660</v>
      </c>
      <c r="F57" s="321"/>
      <c r="G57" s="323"/>
      <c r="H57" s="8" t="s">
        <v>127</v>
      </c>
    </row>
    <row r="58" spans="2:8" ht="25.5">
      <c r="B58" s="91"/>
      <c r="C58" s="431" t="s">
        <v>819</v>
      </c>
      <c r="D58" s="432" t="s">
        <v>828</v>
      </c>
      <c r="E58" s="320" t="s">
        <v>660</v>
      </c>
      <c r="F58" s="321"/>
      <c r="G58" s="323"/>
      <c r="H58" s="8" t="s">
        <v>127</v>
      </c>
    </row>
    <row r="59" spans="2:8" ht="25.5">
      <c r="B59" s="91"/>
      <c r="C59" s="431" t="s">
        <v>802</v>
      </c>
      <c r="D59" s="432" t="s">
        <v>820</v>
      </c>
      <c r="E59" s="320" t="s">
        <v>660</v>
      </c>
      <c r="F59" s="321"/>
      <c r="G59" s="323"/>
      <c r="H59" s="8" t="s">
        <v>127</v>
      </c>
    </row>
    <row r="60" spans="2:8" ht="25.5">
      <c r="B60" s="91"/>
      <c r="C60" s="431" t="s">
        <v>803</v>
      </c>
      <c r="D60" s="432" t="s">
        <v>821</v>
      </c>
      <c r="E60" s="320" t="s">
        <v>660</v>
      </c>
      <c r="F60" s="321"/>
      <c r="G60" s="323"/>
      <c r="H60" s="8" t="s">
        <v>127</v>
      </c>
    </row>
    <row r="61" spans="2:8" ht="25.5">
      <c r="B61" s="91"/>
      <c r="C61" s="431" t="s">
        <v>822</v>
      </c>
      <c r="D61" s="432" t="s">
        <v>823</v>
      </c>
      <c r="E61" s="320" t="s">
        <v>660</v>
      </c>
      <c r="F61" s="321"/>
      <c r="G61" s="323"/>
      <c r="H61" s="8" t="s">
        <v>127</v>
      </c>
    </row>
    <row r="62" spans="2:8" ht="25.5">
      <c r="B62" s="99" t="s">
        <v>155</v>
      </c>
      <c r="C62" s="99"/>
      <c r="D62" s="100" t="s">
        <v>156</v>
      </c>
      <c r="E62" s="100"/>
      <c r="F62" s="111"/>
      <c r="G62" s="111"/>
      <c r="H62" s="98"/>
    </row>
    <row r="63" spans="2:8" ht="25.5">
      <c r="B63" s="91"/>
      <c r="C63" s="91" t="s">
        <v>187</v>
      </c>
      <c r="D63" s="41" t="s">
        <v>204</v>
      </c>
      <c r="E63" s="322" t="s">
        <v>660</v>
      </c>
      <c r="F63" s="114"/>
      <c r="G63" s="323"/>
      <c r="H63" s="8" t="s">
        <v>127</v>
      </c>
    </row>
    <row r="64" spans="2:8" ht="12.75">
      <c r="B64" s="91"/>
      <c r="C64" s="91" t="s">
        <v>157</v>
      </c>
      <c r="D64" s="41" t="s">
        <v>158</v>
      </c>
      <c r="E64" s="424" t="s">
        <v>738</v>
      </c>
      <c r="F64" s="442"/>
      <c r="G64" s="453"/>
      <c r="H64" s="8" t="s">
        <v>127</v>
      </c>
    </row>
    <row r="66" ht="18">
      <c r="B66" s="1">
        <f>IF(OR(AND(F17="FAIL",H17="MUST"),AND(F19="FAIL",H19="MUST"),AND(F31="FAIL",H31="MUST"),AND(F42="FAIL",H42="MUST")),"WARNING: A non-standard mechanism is being used for a mandatory IG control. This interface requires risk assessment from an IG perspective.","")</f>
      </c>
    </row>
    <row r="69" spans="2:8" s="104" customFormat="1" ht="15.75">
      <c r="B69" s="107" t="s">
        <v>106</v>
      </c>
      <c r="C69" s="2"/>
      <c r="D69" s="7"/>
      <c r="E69" s="108"/>
      <c r="F69" s="108"/>
      <c r="G69" s="108"/>
      <c r="H69" s="108"/>
    </row>
    <row r="70" spans="6:8" s="18" customFormat="1" ht="13.5" thickBot="1">
      <c r="F70" s="109"/>
      <c r="G70" s="109"/>
      <c r="H70" s="19"/>
    </row>
    <row r="71" spans="2:8" s="18" customFormat="1" ht="39" customHeight="1" thickBot="1">
      <c r="B71" s="604">
        <f>IF(OR(F$17&lt;&gt;"PASS",F$19&lt;&gt;"PASS",F$31&lt;&gt;"PASS",F$38&lt;&gt;"PASS",F$40&lt;&gt;"PASS",F$42&lt;&gt;"PASS"),"RISK ASSESSMENT - Provide reference to a separate risk asessment, explaining the nature of the non-standard IG controls, any risks introduced, and the measures in place to mitigate these risks. Conclude as to whether or not the deployment should proceed","")</f>
      </c>
      <c r="C71" s="605"/>
      <c r="D71" s="605"/>
      <c r="E71" s="605"/>
      <c r="F71" s="605"/>
      <c r="G71" s="605"/>
      <c r="H71" s="606"/>
    </row>
    <row r="72" spans="6:8" s="18" customFormat="1" ht="12.75">
      <c r="F72" s="109"/>
      <c r="G72" s="109"/>
      <c r="H72" s="19"/>
    </row>
    <row r="73" spans="6:8" s="18" customFormat="1" ht="12.75">
      <c r="F73" s="109"/>
      <c r="G73" s="109"/>
      <c r="H73" s="19"/>
    </row>
    <row r="74" spans="2:8" s="108" customFormat="1" ht="15.75">
      <c r="B74" s="274" t="s">
        <v>107</v>
      </c>
      <c r="C74" s="18"/>
      <c r="F74" s="110"/>
      <c r="G74" s="110"/>
      <c r="H74" s="19"/>
    </row>
    <row r="75" spans="2:8" s="108" customFormat="1" ht="13.5" thickBot="1">
      <c r="B75" s="18"/>
      <c r="C75" s="18"/>
      <c r="F75" s="110"/>
      <c r="G75" s="110"/>
      <c r="H75" s="19"/>
    </row>
    <row r="76" spans="2:8" s="108" customFormat="1" ht="12.75">
      <c r="B76" s="607" t="s">
        <v>374</v>
      </c>
      <c r="C76" s="608"/>
      <c r="D76" s="608"/>
      <c r="E76" s="608"/>
      <c r="F76" s="608"/>
      <c r="G76" s="608"/>
      <c r="H76" s="609"/>
    </row>
    <row r="77" spans="2:8" s="18" customFormat="1" ht="12.75">
      <c r="B77" s="613">
        <f>IF(AND(F63="Yes"),"External SIROs - This IG assessment identifies risks which may impact other Health or Social Care Organisation. Therefore the SIROs of these other Health or Social Care Organisations must provide signoff","")</f>
      </c>
      <c r="C77" s="614"/>
      <c r="D77" s="614"/>
      <c r="E77" s="614"/>
      <c r="F77" s="614"/>
      <c r="G77" s="614"/>
      <c r="H77" s="615"/>
    </row>
    <row r="78" spans="2:8" s="108" customFormat="1" ht="13.5" thickBot="1">
      <c r="B78" s="610">
        <f>IF(AND(F64="Yes"),"CTA - This IG assessment identifies risks which may impact the Spine. Therefore the NHS Digital Cluster Technical Architect must coordinate signoff","")</f>
      </c>
      <c r="C78" s="611"/>
      <c r="D78" s="611"/>
      <c r="E78" s="611"/>
      <c r="F78" s="611"/>
      <c r="G78" s="611"/>
      <c r="H78" s="612"/>
    </row>
    <row r="79" spans="2:8" s="108" customFormat="1" ht="12.75">
      <c r="B79" s="18"/>
      <c r="C79" s="18"/>
      <c r="F79" s="110"/>
      <c r="G79" s="110"/>
      <c r="H79" s="19"/>
    </row>
    <row r="80" spans="2:8" s="104" customFormat="1" ht="12.75">
      <c r="B80" s="18"/>
      <c r="C80" s="18"/>
      <c r="D80" s="108"/>
      <c r="E80" s="108"/>
      <c r="F80" s="110"/>
      <c r="G80" s="110"/>
      <c r="H80" s="19"/>
    </row>
    <row r="81" spans="2:8" s="104" customFormat="1" ht="12.75">
      <c r="B81" s="18"/>
      <c r="C81" s="18"/>
      <c r="D81" s="108"/>
      <c r="E81" s="108"/>
      <c r="F81" s="110"/>
      <c r="G81" s="110"/>
      <c r="H81" s="19"/>
    </row>
    <row r="82" spans="2:8" s="104" customFormat="1" ht="12.75">
      <c r="B82" s="18"/>
      <c r="C82" s="18"/>
      <c r="D82" s="108"/>
      <c r="E82" s="108"/>
      <c r="F82" s="110"/>
      <c r="G82" s="110"/>
      <c r="H82" s="19"/>
    </row>
    <row r="83" spans="2:8" s="104" customFormat="1" ht="12.75">
      <c r="B83" s="18"/>
      <c r="C83" s="18"/>
      <c r="F83" s="110"/>
      <c r="G83" s="110"/>
      <c r="H83" s="14"/>
    </row>
  </sheetData>
  <sheetProtection selectLockedCells="1"/>
  <mergeCells count="19">
    <mergeCell ref="B36:B37"/>
    <mergeCell ref="C36:C37"/>
    <mergeCell ref="D36:D37"/>
    <mergeCell ref="B28:B30"/>
    <mergeCell ref="C28:C30"/>
    <mergeCell ref="D28:D30"/>
    <mergeCell ref="B34:B35"/>
    <mergeCell ref="C34:C35"/>
    <mergeCell ref="D34:D35"/>
    <mergeCell ref="B71:H71"/>
    <mergeCell ref="B76:H76"/>
    <mergeCell ref="B78:H78"/>
    <mergeCell ref="B77:H77"/>
    <mergeCell ref="B20:B21"/>
    <mergeCell ref="C20:C21"/>
    <mergeCell ref="D20:D21"/>
    <mergeCell ref="B26:B27"/>
    <mergeCell ref="C26:C27"/>
    <mergeCell ref="D26:D27"/>
  </mergeCells>
  <conditionalFormatting sqref="F18 F20:F30 F15:F16">
    <cfRule type="cellIs" priority="35" dxfId="132" operator="equal" stopIfTrue="1">
      <formula>"No"</formula>
    </cfRule>
  </conditionalFormatting>
  <conditionalFormatting sqref="G32">
    <cfRule type="expression" priority="28" dxfId="39" stopIfTrue="1">
      <formula>AND($F$32="Alternative Strong Authentication",$G$32="")</formula>
    </cfRule>
    <cfRule type="expression" priority="34" dxfId="39" stopIfTrue="1">
      <formula>AND($F$32="Other",$G$32="")</formula>
    </cfRule>
  </conditionalFormatting>
  <conditionalFormatting sqref="G33">
    <cfRule type="expression" priority="33" dxfId="39" stopIfTrue="1">
      <formula>AND($F$33="Other",$G$33="")</formula>
    </cfRule>
  </conditionalFormatting>
  <conditionalFormatting sqref="G34">
    <cfRule type="expression" priority="32" dxfId="39" stopIfTrue="1">
      <formula>AND($F$34="Other",$G$34="")</formula>
    </cfRule>
  </conditionalFormatting>
  <conditionalFormatting sqref="G36">
    <cfRule type="expression" priority="31" dxfId="39" stopIfTrue="1">
      <formula>AND($F$36="Other",$G$36="")</formula>
    </cfRule>
  </conditionalFormatting>
  <conditionalFormatting sqref="F32:F37 F39 F41">
    <cfRule type="cellIs" priority="36" dxfId="132" operator="equal" stopIfTrue="1">
      <formula>"None"</formula>
    </cfRule>
    <cfRule type="cellIs" priority="37" dxfId="132" operator="equal" stopIfTrue="1">
      <formula>"Other"</formula>
    </cfRule>
  </conditionalFormatting>
  <conditionalFormatting sqref="G63">
    <cfRule type="expression" priority="13" dxfId="39" stopIfTrue="1">
      <formula>AND($F63="Yes",$G63="")</formula>
    </cfRule>
  </conditionalFormatting>
  <conditionalFormatting sqref="G28:G30">
    <cfRule type="cellIs" priority="7" dxfId="132" operator="equal" stopIfTrue="1">
      <formula>"No"</formula>
    </cfRule>
  </conditionalFormatting>
  <conditionalFormatting sqref="G35">
    <cfRule type="expression" priority="5" dxfId="39" stopIfTrue="1">
      <formula>AND($F$35="Other",$G$35="")</formula>
    </cfRule>
  </conditionalFormatting>
  <conditionalFormatting sqref="G39">
    <cfRule type="expression" priority="3" dxfId="39" stopIfTrue="1">
      <formula>AND($F$39="Other",$G$39="")</formula>
    </cfRule>
  </conditionalFormatting>
  <conditionalFormatting sqref="G41">
    <cfRule type="expression" priority="2" dxfId="39" stopIfTrue="1">
      <formula>AND($F$41="Other",$G$41="")</formula>
    </cfRule>
  </conditionalFormatting>
  <conditionalFormatting sqref="G47">
    <cfRule type="expression" priority="1" dxfId="39" stopIfTrue="1">
      <formula>AND($F47="Yes",$G47="")</formula>
    </cfRule>
  </conditionalFormatting>
  <dataValidations count="7">
    <dataValidation type="list" allowBlank="1" showInputMessage="1" showErrorMessage="1" sqref="F20:F30 F43:F45 F18 F63:F64 F47:F61 F12:F16">
      <formula1>"Yes, No"</formula1>
    </dataValidation>
    <dataValidation type="list" allowBlank="1" showInputMessage="1" showErrorMessage="1" sqref="F36:F37">
      <formula1>"Data Retention, Other, None"</formula1>
    </dataValidation>
    <dataValidation type="list" allowBlank="1" showInputMessage="1" showErrorMessage="1" sqref="F33">
      <formula1>"National RBAC,Local RBAC,Other,None"</formula1>
    </dataValidation>
    <dataValidation type="list" allowBlank="1" showInputMessage="1" showErrorMessage="1" sqref="F34:F35">
      <formula1>"Full Audit, Other, None"</formula1>
    </dataValidation>
    <dataValidation type="list" allowBlank="1" showInputMessage="1" showErrorMessage="1" sqref="F32">
      <formula1>"Spine Smartcard, Alternative Strong Authentication, Other, None"</formula1>
    </dataValidation>
    <dataValidation type="list" allowBlank="1" showInputMessage="1" showErrorMessage="1" sqref="F39">
      <formula1>"National LR, Other, None, n/a"</formula1>
    </dataValidation>
    <dataValidation type="list" allowBlank="1" showInputMessage="1" showErrorMessage="1" sqref="F41">
      <formula1>"National DCR, Other, None, n/a"</formula1>
    </dataValidation>
  </dataValidations>
  <printOptions/>
  <pageMargins left="0.2755905511811024" right="0.1968503937007874" top="0.3937007874015748" bottom="0.35433070866141736" header="0.1968503937007874" footer="0.15748031496062992"/>
  <pageSetup fitToHeight="2" fitToWidth="1" horizontalDpi="600" verticalDpi="600" orientation="landscape" paperSize="8" scale="80" r:id="rId1"/>
</worksheet>
</file>

<file path=xl/worksheets/sheet13.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1" sqref="A1"/>
    </sheetView>
  </sheetViews>
  <sheetFormatPr defaultColWidth="9.140625" defaultRowHeight="12.75"/>
  <cols>
    <col min="1" max="1" width="1.7109375" style="120" customWidth="1"/>
    <col min="2" max="2" width="16.421875" style="148" customWidth="1"/>
    <col min="3" max="3" width="42.7109375" style="148" customWidth="1"/>
    <col min="4" max="4" width="73.28125" style="147" customWidth="1"/>
    <col min="5" max="5" width="29.421875" style="147" customWidth="1"/>
    <col min="6" max="6" width="12.00390625" style="120" customWidth="1"/>
    <col min="7" max="7" width="40.140625" style="120" customWidth="1"/>
    <col min="8" max="16384" width="9.140625" style="120" customWidth="1"/>
  </cols>
  <sheetData>
    <row r="1" spans="1:5" s="119" customFormat="1" ht="18">
      <c r="A1" s="115" t="s">
        <v>1148</v>
      </c>
      <c r="B1" s="115"/>
      <c r="C1" s="116"/>
      <c r="D1" s="117"/>
      <c r="E1" s="118"/>
    </row>
    <row r="2" spans="1:8" s="119" customFormat="1" ht="12.75" customHeight="1">
      <c r="A2" s="115"/>
      <c r="B2" s="115"/>
      <c r="C2" s="116"/>
      <c r="D2" s="117"/>
      <c r="E2" s="118"/>
      <c r="H2" s="117"/>
    </row>
    <row r="3" spans="2:5" s="119" customFormat="1" ht="15.75" customHeight="1">
      <c r="B3" s="116" t="s">
        <v>178</v>
      </c>
      <c r="C3" s="116"/>
      <c r="D3" s="117"/>
      <c r="E3" s="117"/>
    </row>
    <row r="4" spans="2:5" s="119" customFormat="1" ht="57" customHeight="1">
      <c r="B4" s="616" t="s">
        <v>621</v>
      </c>
      <c r="C4" s="616"/>
      <c r="D4" s="616"/>
      <c r="E4" s="117"/>
    </row>
    <row r="5" spans="2:8" s="119" customFormat="1" ht="94.5" customHeight="1">
      <c r="B5" s="621" t="s">
        <v>651</v>
      </c>
      <c r="C5" s="621"/>
      <c r="D5" s="621"/>
      <c r="E5" s="621"/>
      <c r="F5" s="621"/>
      <c r="G5" s="621"/>
      <c r="H5" s="621"/>
    </row>
    <row r="6" spans="2:9" s="119" customFormat="1" ht="7.5" customHeight="1" thickBot="1">
      <c r="B6" s="116"/>
      <c r="C6" s="116"/>
      <c r="D6" s="117"/>
      <c r="E6" s="117"/>
      <c r="H6" s="117"/>
      <c r="I6" s="117"/>
    </row>
    <row r="7" spans="2:8" ht="12.75">
      <c r="B7" s="149" t="s">
        <v>9</v>
      </c>
      <c r="C7" s="150" t="s">
        <v>1</v>
      </c>
      <c r="D7" s="150" t="s">
        <v>3</v>
      </c>
      <c r="E7" s="150" t="s">
        <v>188</v>
      </c>
      <c r="F7" s="150" t="s">
        <v>181</v>
      </c>
      <c r="G7" s="150" t="s">
        <v>125</v>
      </c>
      <c r="H7" s="151" t="s">
        <v>16</v>
      </c>
    </row>
    <row r="8" spans="2:8" ht="12.75">
      <c r="B8" s="152" t="s">
        <v>122</v>
      </c>
      <c r="C8" s="153"/>
      <c r="D8" s="154"/>
      <c r="E8" s="154"/>
      <c r="F8" s="155"/>
      <c r="G8" s="155"/>
      <c r="H8" s="156"/>
    </row>
    <row r="9" spans="2:8" ht="70.5" customHeight="1">
      <c r="B9" s="121" t="s">
        <v>193</v>
      </c>
      <c r="C9" s="123" t="s">
        <v>227</v>
      </c>
      <c r="D9" s="122" t="s">
        <v>1029</v>
      </c>
      <c r="E9" s="325" t="s">
        <v>375</v>
      </c>
      <c r="F9" s="157"/>
      <c r="G9" s="327"/>
      <c r="H9" s="124" t="s">
        <v>127</v>
      </c>
    </row>
    <row r="10" spans="2:8" ht="48.75" customHeight="1">
      <c r="B10" s="121" t="s">
        <v>194</v>
      </c>
      <c r="C10" s="123" t="s">
        <v>228</v>
      </c>
      <c r="D10" s="122" t="s">
        <v>1028</v>
      </c>
      <c r="E10" s="325" t="s">
        <v>375</v>
      </c>
      <c r="F10" s="157"/>
      <c r="G10" s="327"/>
      <c r="H10" s="124" t="s">
        <v>127</v>
      </c>
    </row>
    <row r="11" spans="2:8" ht="58.5" customHeight="1">
      <c r="B11" s="121" t="s">
        <v>353</v>
      </c>
      <c r="C11" s="617" t="s">
        <v>229</v>
      </c>
      <c r="D11" s="122" t="s">
        <v>366</v>
      </c>
      <c r="E11" s="325" t="s">
        <v>375</v>
      </c>
      <c r="F11" s="157"/>
      <c r="G11" s="327"/>
      <c r="H11" s="124" t="s">
        <v>127</v>
      </c>
    </row>
    <row r="12" spans="2:8" ht="35.25" customHeight="1">
      <c r="B12" s="121" t="s">
        <v>352</v>
      </c>
      <c r="C12" s="618"/>
      <c r="D12" s="122" t="s">
        <v>367</v>
      </c>
      <c r="E12" s="325" t="s">
        <v>375</v>
      </c>
      <c r="F12" s="157"/>
      <c r="G12" s="326"/>
      <c r="H12" s="124" t="s">
        <v>127</v>
      </c>
    </row>
    <row r="13" spans="2:8" ht="45" customHeight="1">
      <c r="B13" s="121" t="s">
        <v>351</v>
      </c>
      <c r="C13" s="618"/>
      <c r="D13" s="122" t="s">
        <v>368</v>
      </c>
      <c r="E13" s="325" t="s">
        <v>375</v>
      </c>
      <c r="F13" s="157"/>
      <c r="G13" s="326"/>
      <c r="H13" s="124" t="s">
        <v>127</v>
      </c>
    </row>
    <row r="14" spans="2:8" ht="72" customHeight="1">
      <c r="B14" s="121" t="s">
        <v>350</v>
      </c>
      <c r="C14" s="619"/>
      <c r="D14" s="122" t="s">
        <v>369</v>
      </c>
      <c r="E14" s="325" t="s">
        <v>375</v>
      </c>
      <c r="F14" s="157"/>
      <c r="G14" s="327"/>
      <c r="H14" s="124" t="s">
        <v>127</v>
      </c>
    </row>
    <row r="15" spans="2:9" ht="39" customHeight="1">
      <c r="B15" s="121" t="s">
        <v>349</v>
      </c>
      <c r="C15" s="123" t="s">
        <v>230</v>
      </c>
      <c r="D15" s="122" t="s">
        <v>622</v>
      </c>
      <c r="E15" s="325" t="s">
        <v>375</v>
      </c>
      <c r="F15" s="157"/>
      <c r="G15" s="326"/>
      <c r="H15" s="124" t="s">
        <v>127</v>
      </c>
      <c r="I15" s="234"/>
    </row>
    <row r="16" spans="2:8" ht="74.25" customHeight="1">
      <c r="B16" s="121" t="s">
        <v>1027</v>
      </c>
      <c r="C16" s="617" t="s">
        <v>231</v>
      </c>
      <c r="D16" s="471" t="s">
        <v>1133</v>
      </c>
      <c r="E16" s="325" t="s">
        <v>375</v>
      </c>
      <c r="F16" s="157"/>
      <c r="G16" s="470"/>
      <c r="H16" s="124" t="s">
        <v>127</v>
      </c>
    </row>
    <row r="17" spans="2:8" ht="30.75" customHeight="1">
      <c r="B17" s="121" t="s">
        <v>376</v>
      </c>
      <c r="C17" s="618"/>
      <c r="D17" s="122" t="s">
        <v>370</v>
      </c>
      <c r="E17" s="325" t="s">
        <v>375</v>
      </c>
      <c r="F17" s="157"/>
      <c r="G17" s="326"/>
      <c r="H17" s="124"/>
    </row>
    <row r="18" spans="2:8" ht="33" customHeight="1">
      <c r="B18" s="121" t="s">
        <v>348</v>
      </c>
      <c r="C18" s="618"/>
      <c r="D18" s="122" t="s">
        <v>347</v>
      </c>
      <c r="E18" s="325" t="s">
        <v>375</v>
      </c>
      <c r="F18" s="157"/>
      <c r="G18" s="326"/>
      <c r="H18" s="124" t="s">
        <v>127</v>
      </c>
    </row>
    <row r="19" spans="2:8" ht="27.75" customHeight="1">
      <c r="B19" s="121" t="s">
        <v>346</v>
      </c>
      <c r="C19" s="618"/>
      <c r="D19" s="122" t="s">
        <v>345</v>
      </c>
      <c r="E19" s="325" t="s">
        <v>375</v>
      </c>
      <c r="F19" s="157"/>
      <c r="G19" s="327"/>
      <c r="H19" s="124" t="s">
        <v>127</v>
      </c>
    </row>
    <row r="20" spans="2:9" ht="76.5">
      <c r="B20" s="121" t="s">
        <v>344</v>
      </c>
      <c r="C20" s="619"/>
      <c r="D20" s="122" t="s">
        <v>343</v>
      </c>
      <c r="E20" s="325" t="s">
        <v>375</v>
      </c>
      <c r="F20" s="157"/>
      <c r="G20" s="327"/>
      <c r="H20" s="124" t="s">
        <v>127</v>
      </c>
      <c r="I20" s="234"/>
    </row>
    <row r="21" spans="2:8" ht="13.5" thickBot="1">
      <c r="B21" s="125"/>
      <c r="C21" s="126"/>
      <c r="D21" s="127"/>
      <c r="E21" s="127"/>
      <c r="F21" s="128"/>
      <c r="G21" s="128"/>
      <c r="H21" s="129"/>
    </row>
    <row r="22" spans="2:8" ht="67.5" customHeight="1" thickBot="1">
      <c r="B22" s="130" t="s">
        <v>159</v>
      </c>
      <c r="C22" s="239" t="str">
        <f>IF(OR(F9="Yes"),HYPERLINK("https://www.gov.uk/government/organisations/medicines-and-healthcare-products-regulatory-agency","5 - The System falls under the category of a Medical Device and guidance should be sought from the MHRA"),IF(F10="Yes",HYPERLINK("http://systems.digital.nhs.uk/clinsafety","4- NHS Digital Clinical Safety Group Assistance Required"),IF(OR(F11="Yes",F13="Yes",F14="Yes"),"3 - Local Only (Clinical Safety Related) SCCI0129 /SCCI0160 needs to be applied",IF(F12="Yes","2 - Local Only (Non Clinical)","1 - None Required"))))</f>
        <v>1 - None Required</v>
      </c>
      <c r="D22" s="620" t="s">
        <v>371</v>
      </c>
      <c r="E22" s="620"/>
      <c r="F22" s="620"/>
      <c r="G22" s="131"/>
      <c r="H22" s="129"/>
    </row>
    <row r="23" spans="2:8" s="128" customFormat="1" ht="12.75">
      <c r="B23" s="125"/>
      <c r="C23" s="126"/>
      <c r="D23" s="127"/>
      <c r="E23" s="127"/>
      <c r="H23" s="129"/>
    </row>
    <row r="24" spans="2:8" s="134" customFormat="1" ht="15.75">
      <c r="B24" s="245" t="s">
        <v>106</v>
      </c>
      <c r="C24" s="132"/>
      <c r="D24" s="133"/>
      <c r="E24" s="133"/>
      <c r="H24" s="135"/>
    </row>
    <row r="25" spans="2:8" s="132" customFormat="1" ht="13.5" thickBot="1">
      <c r="B25" s="246"/>
      <c r="H25" s="137"/>
    </row>
    <row r="26" spans="2:8" s="132" customFormat="1" ht="12.75">
      <c r="B26" s="247">
        <f>IF(MID(C$22,1,1)&gt;"2","RISK ASSESSMENT - have you conducted a formal Risk Assessment and identified Clinical Safety Hazards in accordance withSCCI0129 / 0160 (See Clinical Safety Framework, Chapter 4 for more details)","")</f>
      </c>
      <c r="C26" s="138"/>
      <c r="D26" s="138"/>
      <c r="E26" s="138"/>
      <c r="F26" s="138"/>
      <c r="G26" s="139"/>
      <c r="H26" s="137"/>
    </row>
    <row r="27" spans="2:8" s="132" customFormat="1" ht="12.75">
      <c r="B27" s="246">
        <f>IF(MID(C$22,1,1)&gt;"2","DOCUMENTARY EVIDENCE - is there a formal Safety Case and incorporating Hazard log. (See Clinical Safety Framework, Chapter 4 for more details)","")</f>
      </c>
      <c r="C27" s="128"/>
      <c r="D27" s="128"/>
      <c r="E27" s="128"/>
      <c r="F27" s="128"/>
      <c r="G27" s="140"/>
      <c r="H27" s="137"/>
    </row>
    <row r="28" spans="2:8" s="132" customFormat="1" ht="12.75">
      <c r="B28" s="136">
        <f>IF(F$15="Yes","SAFETY ISSUES - Provide documentation on any clinical safety implications of any issues identified in the Architecture section of this checklist: (See Clinical Safety Guidance, Chapter 4 for more details)","")</f>
      </c>
      <c r="C28" s="128"/>
      <c r="D28" s="128"/>
      <c r="E28" s="128"/>
      <c r="F28" s="128"/>
      <c r="G28" s="140"/>
      <c r="H28" s="137"/>
    </row>
    <row r="29" spans="2:8" s="132" customFormat="1" ht="13.5" thickBot="1">
      <c r="B29" s="240"/>
      <c r="C29" s="141"/>
      <c r="D29" s="141"/>
      <c r="E29" s="141"/>
      <c r="F29" s="141"/>
      <c r="G29" s="142"/>
      <c r="H29" s="137"/>
    </row>
    <row r="30" spans="2:8" s="132" customFormat="1" ht="12.75">
      <c r="B30" s="136"/>
      <c r="H30" s="137"/>
    </row>
    <row r="31" spans="2:8" s="134" customFormat="1" ht="15.75">
      <c r="B31" s="245" t="s">
        <v>107</v>
      </c>
      <c r="C31" s="132"/>
      <c r="D31" s="133"/>
      <c r="E31" s="133"/>
      <c r="H31" s="135"/>
    </row>
    <row r="32" spans="2:8" s="134" customFormat="1" ht="13.5" thickBot="1">
      <c r="B32" s="143"/>
      <c r="C32" s="132"/>
      <c r="D32" s="133"/>
      <c r="E32" s="133"/>
      <c r="H32" s="135"/>
    </row>
    <row r="33" spans="2:8" s="134" customFormat="1" ht="12.75">
      <c r="B33" s="237"/>
      <c r="C33" s="144"/>
      <c r="D33" s="145"/>
      <c r="E33" s="145"/>
      <c r="F33" s="145"/>
      <c r="G33" s="146"/>
      <c r="H33" s="135"/>
    </row>
    <row r="34" spans="2:8" s="134" customFormat="1" ht="12.75">
      <c r="B34" s="622">
        <f>IF(MID(C$22,1,1)&gt;"4",HYPERLINK("https://www.gov.uk/government/organisations/medicines-and-healthcare-products-regulatory-agency","MHRA - For more information on Medical Device regulation follow this link"),"")</f>
      </c>
      <c r="C34" s="623"/>
      <c r="D34" s="623"/>
      <c r="E34" s="623"/>
      <c r="F34" s="623"/>
      <c r="G34" s="624"/>
      <c r="H34" s="135"/>
    </row>
    <row r="35" spans="2:8" s="132" customFormat="1" ht="12.75">
      <c r="B35" s="625">
        <f>IF(MID(C$22,1,1)&gt;"1","CSO - the local Clinical Safety Officer or Social Care Professional must sign off the interface","")</f>
      </c>
      <c r="C35" s="626"/>
      <c r="D35" s="626"/>
      <c r="E35" s="626"/>
      <c r="F35" s="626"/>
      <c r="G35" s="627"/>
      <c r="H35" s="137"/>
    </row>
    <row r="36" spans="2:8" s="134" customFormat="1" ht="12.75">
      <c r="B36" s="625">
        <f>IF(MID(C$22,1,1)&gt;"2","CSG - Assistance from the NHS Digital Clinical Safety group is available. Contact clinical.safety@NHS Digital.gov.uk","")</f>
      </c>
      <c r="C36" s="626"/>
      <c r="D36" s="626"/>
      <c r="E36" s="626"/>
      <c r="F36" s="626"/>
      <c r="G36" s="627"/>
      <c r="H36" s="135"/>
    </row>
    <row r="37" spans="2:8" s="134" customFormat="1" ht="13.5" thickBot="1">
      <c r="B37" s="628">
        <f>IF(MID(C$22,1,1)&gt;"3","CSG - Signoff from the NHS Digital Clinical Safety group is required. Contact clinical.safety@NHS Digital.gov.uk","")</f>
      </c>
      <c r="C37" s="629"/>
      <c r="D37" s="629"/>
      <c r="E37" s="629"/>
      <c r="F37" s="629"/>
      <c r="G37" s="630"/>
      <c r="H37" s="472"/>
    </row>
    <row r="38" spans="2:8" ht="18">
      <c r="B38" s="115"/>
      <c r="C38" s="126"/>
      <c r="F38" s="128"/>
      <c r="G38" s="128"/>
      <c r="H38" s="127"/>
    </row>
    <row r="39" ht="12.75">
      <c r="H39" s="147"/>
    </row>
    <row r="40" ht="12.75">
      <c r="H40" s="147"/>
    </row>
    <row r="41" spans="2:8" ht="318.75" customHeight="1">
      <c r="B41" s="621"/>
      <c r="C41" s="621"/>
      <c r="D41" s="621"/>
      <c r="H41" s="147"/>
    </row>
    <row r="42" ht="12.75">
      <c r="H42" s="147"/>
    </row>
    <row r="43" ht="12.75">
      <c r="H43" s="147"/>
    </row>
    <row r="44" ht="12.75">
      <c r="H44" s="147"/>
    </row>
    <row r="45" ht="12.75">
      <c r="H45" s="147"/>
    </row>
    <row r="46" ht="12.75">
      <c r="H46" s="147"/>
    </row>
    <row r="47" ht="12.75">
      <c r="H47" s="147"/>
    </row>
    <row r="48" ht="12.75">
      <c r="H48" s="147"/>
    </row>
    <row r="49" ht="12.75">
      <c r="H49" s="147"/>
    </row>
    <row r="50" ht="12.75">
      <c r="H50" s="147"/>
    </row>
    <row r="51" ht="12.75">
      <c r="H51" s="147"/>
    </row>
    <row r="52" ht="12.75">
      <c r="H52" s="147"/>
    </row>
    <row r="53" ht="12.75">
      <c r="H53" s="147"/>
    </row>
    <row r="54" ht="12.75">
      <c r="H54" s="147"/>
    </row>
    <row r="55" ht="12.75">
      <c r="H55" s="147"/>
    </row>
    <row r="56" ht="12.75">
      <c r="H56" s="147"/>
    </row>
    <row r="57" ht="12.75">
      <c r="H57" s="147"/>
    </row>
    <row r="58" ht="12.75">
      <c r="H58" s="147"/>
    </row>
    <row r="59" ht="12.75">
      <c r="H59" s="147"/>
    </row>
    <row r="60" ht="12.75">
      <c r="H60" s="147"/>
    </row>
    <row r="61" ht="12.75">
      <c r="H61" s="147"/>
    </row>
    <row r="62" ht="12.75">
      <c r="H62" s="147"/>
    </row>
    <row r="63" ht="12.75">
      <c r="H63" s="147"/>
    </row>
    <row r="64" ht="12.75">
      <c r="H64" s="147"/>
    </row>
    <row r="65" ht="12.75">
      <c r="H65" s="147"/>
    </row>
    <row r="66" ht="12.75">
      <c r="H66" s="147"/>
    </row>
  </sheetData>
  <sheetProtection/>
  <mergeCells count="10">
    <mergeCell ref="B4:D4"/>
    <mergeCell ref="C11:C14"/>
    <mergeCell ref="C16:C20"/>
    <mergeCell ref="D22:F22"/>
    <mergeCell ref="B41:D41"/>
    <mergeCell ref="B5:H5"/>
    <mergeCell ref="B34:G34"/>
    <mergeCell ref="B35:G35"/>
    <mergeCell ref="B36:G36"/>
    <mergeCell ref="B37:G37"/>
  </mergeCells>
  <conditionalFormatting sqref="F9:F11 F13:F15">
    <cfRule type="cellIs" priority="7" dxfId="39" operator="equal" stopIfTrue="1">
      <formula>"Yes"</formula>
    </cfRule>
  </conditionalFormatting>
  <conditionalFormatting sqref="F18:F20">
    <cfRule type="cellIs" priority="6" dxfId="39" operator="equal" stopIfTrue="1">
      <formula>"No"</formula>
    </cfRule>
  </conditionalFormatting>
  <conditionalFormatting sqref="C22">
    <cfRule type="containsText" priority="4" dxfId="124" operator="containsText" stopIfTrue="1" text="NHS Digital Clinical Safety Group Assistance Required">
      <formula>NOT(ISERROR(SEARCH("NHS Digital Clinical Safety Group Assistance Required",C22)))</formula>
    </cfRule>
    <cfRule type="containsText" priority="5" dxfId="124" operator="containsText" stopIfTrue="1" text="MHRA">
      <formula>NOT(ISERROR(SEARCH("MHRA",C22)))</formula>
    </cfRule>
  </conditionalFormatting>
  <conditionalFormatting sqref="F12">
    <cfRule type="cellIs" priority="3" dxfId="39" operator="equal" stopIfTrue="1">
      <formula>"No"</formula>
    </cfRule>
  </conditionalFormatting>
  <conditionalFormatting sqref="F17">
    <cfRule type="cellIs" priority="2" dxfId="39" operator="equal" stopIfTrue="1">
      <formula>"Yes"</formula>
    </cfRule>
  </conditionalFormatting>
  <conditionalFormatting sqref="F16">
    <cfRule type="cellIs" priority="1" dxfId="39" operator="equal" stopIfTrue="1">
      <formula>"Yes"</formula>
    </cfRule>
  </conditionalFormatting>
  <dataValidations count="1">
    <dataValidation type="list" allowBlank="1" showInputMessage="1" showErrorMessage="1" sqref="F9:F20">
      <formula1>"Yes, No"</formula1>
    </dataValidation>
  </dataValidations>
  <printOptions/>
  <pageMargins left="0.38" right="0.4" top="0.4" bottom="0.37" header="0.2" footer="0.17"/>
  <pageSetup fitToHeight="0" fitToWidth="1" horizontalDpi="600" verticalDpi="600" orientation="landscape" paperSize="9" scale="60"/>
</worksheet>
</file>

<file path=xl/worksheets/sheet14.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E9"/>
    </sheetView>
  </sheetViews>
  <sheetFormatPr defaultColWidth="9.140625" defaultRowHeight="12.75"/>
  <cols>
    <col min="1" max="1" width="3.421875" style="42" customWidth="1"/>
    <col min="2" max="2" width="11.00390625" style="42" customWidth="1"/>
    <col min="3" max="3" width="44.7109375" style="42" customWidth="1"/>
    <col min="4" max="4" width="61.421875" style="42" customWidth="1"/>
    <col min="5" max="5" width="67.8515625" style="42" customWidth="1"/>
    <col min="6" max="16384" width="9.140625" style="42" customWidth="1"/>
  </cols>
  <sheetData>
    <row r="1" spans="1:2" s="56" customFormat="1" ht="18">
      <c r="A1" s="57" t="s">
        <v>1149</v>
      </c>
      <c r="B1" s="57"/>
    </row>
    <row r="2" spans="1:2" s="56" customFormat="1" ht="10.5" customHeight="1">
      <c r="A2" s="57"/>
      <c r="B2" s="57"/>
    </row>
    <row r="3" spans="2:5" s="53" customFormat="1" ht="12.75">
      <c r="B3" s="55" t="s">
        <v>365</v>
      </c>
      <c r="C3" s="54"/>
      <c r="D3" s="54"/>
      <c r="E3" s="54"/>
    </row>
    <row r="4" spans="2:5" s="53" customFormat="1" ht="12.75">
      <c r="B4" s="55" t="s">
        <v>541</v>
      </c>
      <c r="C4" s="54"/>
      <c r="D4" s="54"/>
      <c r="E4" s="54"/>
    </row>
    <row r="5" spans="2:5" s="53" customFormat="1" ht="12.75">
      <c r="B5" s="64" t="s">
        <v>289</v>
      </c>
      <c r="C5" s="54"/>
      <c r="D5" s="54"/>
      <c r="E5" s="54"/>
    </row>
    <row r="6" spans="2:5" s="53" customFormat="1" ht="12.75">
      <c r="B6" s="63" t="s">
        <v>542</v>
      </c>
      <c r="C6" s="54"/>
      <c r="D6" s="54"/>
      <c r="E6" s="54"/>
    </row>
    <row r="7" spans="1:5" s="53" customFormat="1" ht="14.25" customHeight="1" thickBot="1">
      <c r="A7" s="55"/>
      <c r="B7" s="55"/>
      <c r="C7" s="54"/>
      <c r="D7" s="54"/>
      <c r="E7" s="54"/>
    </row>
    <row r="8" spans="1:17" s="48" customFormat="1" ht="23.25" customHeight="1" thickBot="1">
      <c r="A8" s="52"/>
      <c r="B8" s="51" t="s">
        <v>9</v>
      </c>
      <c r="C8" s="51" t="s">
        <v>288</v>
      </c>
      <c r="D8" s="50" t="s">
        <v>287</v>
      </c>
      <c r="E8" s="49" t="s">
        <v>286</v>
      </c>
      <c r="F8" s="42"/>
      <c r="G8" s="42"/>
      <c r="H8" s="42"/>
      <c r="I8" s="42"/>
      <c r="J8" s="42"/>
      <c r="K8" s="42"/>
      <c r="L8" s="42"/>
      <c r="M8" s="42"/>
      <c r="N8" s="42"/>
      <c r="O8" s="42"/>
      <c r="P8" s="42"/>
      <c r="Q8" s="42"/>
    </row>
    <row r="9" spans="1:17" s="27" customFormat="1" ht="15" customHeight="1">
      <c r="A9" s="47"/>
      <c r="B9" s="631" t="s">
        <v>772</v>
      </c>
      <c r="C9" s="632"/>
      <c r="D9" s="632"/>
      <c r="E9" s="633"/>
      <c r="F9" s="42"/>
      <c r="G9" s="42"/>
      <c r="H9" s="42"/>
      <c r="I9" s="42"/>
      <c r="J9" s="42"/>
      <c r="K9" s="42"/>
      <c r="L9" s="42"/>
      <c r="M9" s="42"/>
      <c r="N9" s="42"/>
      <c r="O9" s="42"/>
      <c r="P9" s="42"/>
      <c r="Q9" s="42"/>
    </row>
    <row r="10" spans="1:5" ht="25.5">
      <c r="A10" s="46"/>
      <c r="B10" s="43" t="s">
        <v>285</v>
      </c>
      <c r="C10" s="45" t="s">
        <v>829</v>
      </c>
      <c r="D10" s="44" t="s">
        <v>364</v>
      </c>
      <c r="E10" s="354"/>
    </row>
    <row r="11" spans="1:5" ht="12.75">
      <c r="A11" s="46"/>
      <c r="B11" s="43" t="s">
        <v>284</v>
      </c>
      <c r="C11" s="45" t="s">
        <v>830</v>
      </c>
      <c r="D11" s="44" t="s">
        <v>572</v>
      </c>
      <c r="E11" s="354"/>
    </row>
    <row r="12" spans="1:5" ht="25.5">
      <c r="A12" s="46"/>
      <c r="B12" s="43" t="s">
        <v>283</v>
      </c>
      <c r="C12" s="45" t="s">
        <v>281</v>
      </c>
      <c r="D12" s="44" t="s">
        <v>831</v>
      </c>
      <c r="E12" s="354"/>
    </row>
    <row r="13" spans="1:5" ht="51">
      <c r="A13" s="46"/>
      <c r="B13" s="43" t="s">
        <v>282</v>
      </c>
      <c r="C13" s="45" t="s">
        <v>568</v>
      </c>
      <c r="D13" s="44" t="s">
        <v>655</v>
      </c>
      <c r="E13" s="354"/>
    </row>
    <row r="14" spans="1:5" ht="25.5">
      <c r="A14" s="46"/>
      <c r="B14" s="43" t="s">
        <v>280</v>
      </c>
      <c r="C14" s="45" t="s">
        <v>363</v>
      </c>
      <c r="D14" s="44" t="s">
        <v>654</v>
      </c>
      <c r="E14" s="354"/>
    </row>
    <row r="15" spans="1:5" ht="38.25">
      <c r="A15" s="46"/>
      <c r="B15" s="43" t="s">
        <v>279</v>
      </c>
      <c r="C15" s="45" t="s">
        <v>358</v>
      </c>
      <c r="D15" s="44" t="s">
        <v>575</v>
      </c>
      <c r="E15" s="354"/>
    </row>
    <row r="16" spans="1:5" ht="63.75">
      <c r="A16" s="46"/>
      <c r="B16" s="43" t="s">
        <v>278</v>
      </c>
      <c r="C16" s="45" t="s">
        <v>273</v>
      </c>
      <c r="D16" s="44" t="s">
        <v>569</v>
      </c>
      <c r="E16" s="354"/>
    </row>
    <row r="17" spans="1:5" ht="25.5">
      <c r="A17" s="46"/>
      <c r="B17" s="43" t="s">
        <v>277</v>
      </c>
      <c r="C17" s="45" t="s">
        <v>362</v>
      </c>
      <c r="D17" s="44" t="s">
        <v>361</v>
      </c>
      <c r="E17" s="354"/>
    </row>
    <row r="18" spans="1:5" ht="38.25">
      <c r="A18" s="46"/>
      <c r="B18" s="43" t="s">
        <v>276</v>
      </c>
      <c r="C18" s="45" t="s">
        <v>360</v>
      </c>
      <c r="D18" s="44" t="s">
        <v>359</v>
      </c>
      <c r="E18" s="354"/>
    </row>
    <row r="19" spans="1:5" ht="25.5">
      <c r="A19" s="46"/>
      <c r="B19" s="43" t="s">
        <v>275</v>
      </c>
      <c r="C19" s="45" t="s">
        <v>357</v>
      </c>
      <c r="D19" s="44" t="s">
        <v>613</v>
      </c>
      <c r="E19" s="354"/>
    </row>
    <row r="20" spans="1:5" ht="25.5">
      <c r="A20" s="46"/>
      <c r="B20" s="43" t="s">
        <v>274</v>
      </c>
      <c r="C20" s="45" t="s">
        <v>355</v>
      </c>
      <c r="D20" s="44" t="s">
        <v>574</v>
      </c>
      <c r="E20" s="354"/>
    </row>
    <row r="21" spans="1:5" ht="26.25" thickBot="1">
      <c r="A21" s="46"/>
      <c r="B21" s="43" t="s">
        <v>272</v>
      </c>
      <c r="C21" s="45" t="s">
        <v>632</v>
      </c>
      <c r="D21" s="44" t="s">
        <v>354</v>
      </c>
      <c r="E21" s="354"/>
    </row>
    <row r="22" spans="1:17" s="27" customFormat="1" ht="15" customHeight="1">
      <c r="A22" s="47"/>
      <c r="B22" s="634" t="s">
        <v>570</v>
      </c>
      <c r="C22" s="635"/>
      <c r="D22" s="635"/>
      <c r="E22" s="636"/>
      <c r="F22" s="42"/>
      <c r="G22" s="42"/>
      <c r="H22" s="42"/>
      <c r="I22" s="42"/>
      <c r="J22" s="42"/>
      <c r="K22" s="42"/>
      <c r="L22" s="42"/>
      <c r="M22" s="42"/>
      <c r="N22" s="42"/>
      <c r="O22" s="42"/>
      <c r="P22" s="42"/>
      <c r="Q22" s="42"/>
    </row>
    <row r="23" spans="1:5" ht="38.25">
      <c r="A23" s="46"/>
      <c r="B23" s="43" t="s">
        <v>271</v>
      </c>
      <c r="C23" s="45" t="s">
        <v>573</v>
      </c>
      <c r="D23" s="44" t="s">
        <v>575</v>
      </c>
      <c r="E23" s="328"/>
    </row>
    <row r="24" spans="1:5" ht="12.75">
      <c r="A24" s="46"/>
      <c r="B24" s="43" t="s">
        <v>270</v>
      </c>
      <c r="C24" s="45" t="s">
        <v>357</v>
      </c>
      <c r="D24" s="44" t="s">
        <v>356</v>
      </c>
      <c r="E24" s="328"/>
    </row>
    <row r="25" spans="1:5" ht="25.5">
      <c r="A25" s="46"/>
      <c r="B25" s="43" t="s">
        <v>269</v>
      </c>
      <c r="C25" s="45" t="s">
        <v>355</v>
      </c>
      <c r="D25" s="44" t="s">
        <v>574</v>
      </c>
      <c r="E25" s="328"/>
    </row>
    <row r="26" spans="1:5" ht="25.5">
      <c r="A26" s="46"/>
      <c r="B26" s="43" t="s">
        <v>268</v>
      </c>
      <c r="C26" s="45" t="s">
        <v>633</v>
      </c>
      <c r="D26" s="44" t="s">
        <v>354</v>
      </c>
      <c r="E26" s="328"/>
    </row>
    <row r="29" spans="2:5" ht="25.5" customHeight="1">
      <c r="B29" s="637" t="s">
        <v>614</v>
      </c>
      <c r="C29" s="638"/>
      <c r="D29" s="638"/>
      <c r="E29" s="639"/>
    </row>
    <row r="30" spans="2:5" ht="12.75">
      <c r="B30" s="640"/>
      <c r="C30" s="641"/>
      <c r="D30" s="641"/>
      <c r="E30" s="642"/>
    </row>
    <row r="31" spans="2:5" ht="12.75">
      <c r="B31" s="640"/>
      <c r="C31" s="641"/>
      <c r="D31" s="641"/>
      <c r="E31" s="642"/>
    </row>
    <row r="32" spans="2:5" ht="12.75">
      <c r="B32" s="640"/>
      <c r="C32" s="641"/>
      <c r="D32" s="641"/>
      <c r="E32" s="642"/>
    </row>
    <row r="33" spans="2:5" ht="12.75">
      <c r="B33" s="640"/>
      <c r="C33" s="641"/>
      <c r="D33" s="641"/>
      <c r="E33" s="642"/>
    </row>
    <row r="34" spans="2:5" ht="12.75">
      <c r="B34" s="640"/>
      <c r="C34" s="641"/>
      <c r="D34" s="641"/>
      <c r="E34" s="642"/>
    </row>
    <row r="35" spans="2:5" ht="12.75">
      <c r="B35" s="640"/>
      <c r="C35" s="641"/>
      <c r="D35" s="641"/>
      <c r="E35" s="642"/>
    </row>
    <row r="36" spans="2:5" ht="12.75">
      <c r="B36" s="640"/>
      <c r="C36" s="641"/>
      <c r="D36" s="641"/>
      <c r="E36" s="642"/>
    </row>
    <row r="37" spans="2:5" ht="12.75">
      <c r="B37" s="640"/>
      <c r="C37" s="641"/>
      <c r="D37" s="641"/>
      <c r="E37" s="642"/>
    </row>
    <row r="38" spans="2:5" ht="12.75">
      <c r="B38" s="643"/>
      <c r="C38" s="644"/>
      <c r="D38" s="644"/>
      <c r="E38" s="645"/>
    </row>
  </sheetData>
  <sheetProtection/>
  <mergeCells count="3">
    <mergeCell ref="B9:E9"/>
    <mergeCell ref="B22:E22"/>
    <mergeCell ref="B29:E38"/>
  </mergeCells>
  <printOptions/>
  <pageMargins left="0.36" right="0.29" top="0.41" bottom="0.37" header="0.22" footer="0.2"/>
  <pageSetup fitToHeight="1"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R76"/>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1.7109375" style="5" customWidth="1"/>
    <col min="2" max="2" width="19.28125" style="6" customWidth="1"/>
    <col min="3" max="3" width="30.140625" style="6" customWidth="1"/>
    <col min="4" max="4" width="69.00390625" style="7" customWidth="1"/>
    <col min="5" max="5" width="25.8515625" style="7" customWidth="1"/>
    <col min="6" max="6" width="11.421875" style="7" customWidth="1"/>
    <col min="7" max="7" width="24.7109375" style="5" customWidth="1"/>
    <col min="8" max="8" width="13.140625" style="5" customWidth="1"/>
    <col min="9" max="9" width="29.8515625" style="5" customWidth="1"/>
    <col min="10" max="10" width="7.7109375" style="5" customWidth="1"/>
    <col min="11" max="16384" width="9.140625" style="5" customWidth="1"/>
  </cols>
  <sheetData>
    <row r="1" spans="1:6" s="3" customFormat="1" ht="18">
      <c r="A1" s="1" t="s">
        <v>1150</v>
      </c>
      <c r="B1" s="1"/>
      <c r="C1" s="2"/>
      <c r="D1" s="4"/>
      <c r="E1" s="4"/>
      <c r="F1" s="4"/>
    </row>
    <row r="2" spans="2:10" s="3" customFormat="1" ht="12.75">
      <c r="B2" s="2"/>
      <c r="C2" s="2"/>
      <c r="D2" s="4"/>
      <c r="E2" s="4"/>
      <c r="F2" s="4"/>
      <c r="J2" s="4"/>
    </row>
    <row r="3" spans="2:6" s="3" customFormat="1" ht="12.75">
      <c r="B3" s="2" t="s">
        <v>588</v>
      </c>
      <c r="C3" s="2"/>
      <c r="D3" s="4"/>
      <c r="E3" s="4"/>
      <c r="F3" s="4"/>
    </row>
    <row r="4" spans="2:10" s="10" customFormat="1" ht="12.75">
      <c r="B4" s="2" t="s">
        <v>671</v>
      </c>
      <c r="C4" s="11"/>
      <c r="D4" s="12"/>
      <c r="E4" s="12"/>
      <c r="F4" s="12"/>
      <c r="J4" s="12"/>
    </row>
    <row r="5" spans="2:18" s="10" customFormat="1" ht="15.75">
      <c r="B5" s="2" t="s">
        <v>209</v>
      </c>
      <c r="C5" s="11"/>
      <c r="D5" s="11"/>
      <c r="E5" s="11"/>
      <c r="F5" s="11"/>
      <c r="G5" s="11"/>
      <c r="H5" s="11"/>
      <c r="I5" s="11"/>
      <c r="J5" s="11"/>
      <c r="K5" s="11"/>
      <c r="L5" s="11"/>
      <c r="M5" s="11"/>
      <c r="N5" s="11"/>
      <c r="O5" s="11"/>
      <c r="P5" s="11"/>
      <c r="Q5" s="11"/>
      <c r="R5" s="11"/>
    </row>
    <row r="6" spans="2:18" s="10" customFormat="1" ht="12.75">
      <c r="B6" s="2" t="s">
        <v>679</v>
      </c>
      <c r="C6" s="11"/>
      <c r="D6" s="11"/>
      <c r="E6" s="11"/>
      <c r="F6" s="11"/>
      <c r="G6" s="11"/>
      <c r="H6" s="11"/>
      <c r="I6" s="11"/>
      <c r="J6" s="11"/>
      <c r="K6" s="11"/>
      <c r="L6" s="11"/>
      <c r="M6" s="11"/>
      <c r="N6" s="11"/>
      <c r="O6" s="11"/>
      <c r="P6" s="11"/>
      <c r="Q6" s="11"/>
      <c r="R6" s="11"/>
    </row>
    <row r="7" spans="2:11" s="3" customFormat="1" ht="12.75">
      <c r="B7" s="2"/>
      <c r="C7" s="2"/>
      <c r="D7" s="4"/>
      <c r="E7" s="4"/>
      <c r="F7" s="4"/>
      <c r="J7" s="4"/>
      <c r="K7" s="4"/>
    </row>
    <row r="8" spans="2:10" ht="25.5">
      <c r="B8" s="98" t="s">
        <v>94</v>
      </c>
      <c r="C8" s="98" t="s">
        <v>1</v>
      </c>
      <c r="D8" s="98" t="s">
        <v>95</v>
      </c>
      <c r="E8" s="98" t="s">
        <v>3</v>
      </c>
      <c r="F8" s="98" t="s">
        <v>16</v>
      </c>
      <c r="G8" s="98" t="s">
        <v>188</v>
      </c>
      <c r="H8" s="98" t="s">
        <v>96</v>
      </c>
      <c r="I8" s="98" t="s">
        <v>125</v>
      </c>
      <c r="J8" s="98" t="s">
        <v>16</v>
      </c>
    </row>
    <row r="9" spans="2:10" ht="12.75">
      <c r="B9" s="592" t="s">
        <v>36</v>
      </c>
      <c r="C9" s="594"/>
      <c r="D9" s="100"/>
      <c r="E9" s="100"/>
      <c r="F9" s="100"/>
      <c r="G9" s="101"/>
      <c r="H9" s="101"/>
      <c r="I9" s="101"/>
      <c r="J9" s="101"/>
    </row>
    <row r="10" spans="2:10" ht="89.25">
      <c r="B10" s="244" t="s">
        <v>37</v>
      </c>
      <c r="C10" s="244" t="s">
        <v>208</v>
      </c>
      <c r="D10" s="250" t="s">
        <v>1224</v>
      </c>
      <c r="E10" s="250" t="s">
        <v>1225</v>
      </c>
      <c r="F10" s="244" t="s">
        <v>190</v>
      </c>
      <c r="G10" s="329" t="s">
        <v>589</v>
      </c>
      <c r="H10" s="158"/>
      <c r="I10" s="330"/>
      <c r="J10" s="8" t="s">
        <v>99</v>
      </c>
    </row>
    <row r="11" spans="2:10" ht="102">
      <c r="B11" s="244" t="s">
        <v>38</v>
      </c>
      <c r="C11" s="244" t="s">
        <v>1226</v>
      </c>
      <c r="D11" s="250" t="s">
        <v>1227</v>
      </c>
      <c r="E11" s="250"/>
      <c r="F11" s="244" t="s">
        <v>190</v>
      </c>
      <c r="G11" s="329" t="s">
        <v>589</v>
      </c>
      <c r="H11" s="158"/>
      <c r="I11" s="330"/>
      <c r="J11" s="8" t="s">
        <v>99</v>
      </c>
    </row>
    <row r="12" spans="2:10" ht="89.25">
      <c r="B12" s="244" t="s">
        <v>39</v>
      </c>
      <c r="C12" s="244" t="s">
        <v>1228</v>
      </c>
      <c r="D12" s="250" t="s">
        <v>1229</v>
      </c>
      <c r="E12" s="250"/>
      <c r="F12" s="244" t="s">
        <v>190</v>
      </c>
      <c r="G12" s="329" t="s">
        <v>589</v>
      </c>
      <c r="H12" s="158"/>
      <c r="I12" s="330"/>
      <c r="J12" s="8" t="s">
        <v>99</v>
      </c>
    </row>
    <row r="13" spans="2:10" ht="76.5">
      <c r="B13" s="244" t="s">
        <v>40</v>
      </c>
      <c r="C13" s="244" t="s">
        <v>1230</v>
      </c>
      <c r="D13" s="250" t="s">
        <v>1231</v>
      </c>
      <c r="E13" s="250"/>
      <c r="F13" s="244" t="s">
        <v>190</v>
      </c>
      <c r="G13" s="329" t="s">
        <v>589</v>
      </c>
      <c r="H13" s="158"/>
      <c r="I13" s="330"/>
      <c r="J13" s="8" t="s">
        <v>99</v>
      </c>
    </row>
    <row r="14" spans="2:10" ht="12.75">
      <c r="B14" s="646" t="s">
        <v>41</v>
      </c>
      <c r="C14" s="647"/>
      <c r="D14" s="527"/>
      <c r="E14" s="527"/>
      <c r="F14" s="527"/>
      <c r="G14" s="101"/>
      <c r="H14" s="101"/>
      <c r="I14" s="101"/>
      <c r="J14" s="101"/>
    </row>
    <row r="15" spans="2:10" ht="127.5">
      <c r="B15" s="244" t="s">
        <v>42</v>
      </c>
      <c r="C15" s="244" t="s">
        <v>43</v>
      </c>
      <c r="D15" s="250" t="s">
        <v>1232</v>
      </c>
      <c r="E15" s="250"/>
      <c r="F15" s="244" t="s">
        <v>190</v>
      </c>
      <c r="G15" s="331" t="s">
        <v>661</v>
      </c>
      <c r="H15" s="159"/>
      <c r="I15" s="332"/>
      <c r="J15" s="8" t="s">
        <v>99</v>
      </c>
    </row>
    <row r="16" spans="2:10" ht="127.5">
      <c r="B16" s="244" t="s">
        <v>44</v>
      </c>
      <c r="C16" s="244" t="s">
        <v>45</v>
      </c>
      <c r="D16" s="250" t="s">
        <v>1233</v>
      </c>
      <c r="E16" s="250"/>
      <c r="F16" s="244" t="s">
        <v>190</v>
      </c>
      <c r="G16" s="331" t="s">
        <v>661</v>
      </c>
      <c r="H16" s="159"/>
      <c r="I16" s="332"/>
      <c r="J16" s="8" t="s">
        <v>99</v>
      </c>
    </row>
    <row r="17" spans="2:10" ht="63.75">
      <c r="B17" s="244" t="s">
        <v>46</v>
      </c>
      <c r="C17" s="244" t="s">
        <v>1234</v>
      </c>
      <c r="D17" s="250" t="s">
        <v>1235</v>
      </c>
      <c r="E17" s="250"/>
      <c r="F17" s="244" t="s">
        <v>189</v>
      </c>
      <c r="G17" s="331" t="s">
        <v>661</v>
      </c>
      <c r="H17" s="159"/>
      <c r="I17" s="159"/>
      <c r="J17" s="8" t="s">
        <v>99</v>
      </c>
    </row>
    <row r="18" spans="2:10" ht="51">
      <c r="B18" s="244" t="s">
        <v>47</v>
      </c>
      <c r="C18" s="244" t="s">
        <v>48</v>
      </c>
      <c r="D18" s="250" t="s">
        <v>210</v>
      </c>
      <c r="E18" s="250"/>
      <c r="F18" s="244" t="s">
        <v>189</v>
      </c>
      <c r="G18" s="331" t="s">
        <v>661</v>
      </c>
      <c r="H18" s="159"/>
      <c r="I18" s="159"/>
      <c r="J18" s="8" t="s">
        <v>99</v>
      </c>
    </row>
    <row r="19" spans="2:10" ht="51">
      <c r="B19" s="244" t="s">
        <v>49</v>
      </c>
      <c r="C19" s="244" t="s">
        <v>50</v>
      </c>
      <c r="D19" s="250" t="s">
        <v>1236</v>
      </c>
      <c r="E19" s="250"/>
      <c r="F19" s="244" t="s">
        <v>190</v>
      </c>
      <c r="G19" s="331" t="s">
        <v>661</v>
      </c>
      <c r="H19" s="159"/>
      <c r="I19" s="332"/>
      <c r="J19" s="8" t="s">
        <v>99</v>
      </c>
    </row>
    <row r="20" spans="2:10" ht="12.75">
      <c r="B20" s="646" t="s">
        <v>12</v>
      </c>
      <c r="C20" s="647"/>
      <c r="D20" s="527"/>
      <c r="E20" s="527"/>
      <c r="F20" s="527"/>
      <c r="G20" s="101"/>
      <c r="H20" s="101"/>
      <c r="I20" s="101"/>
      <c r="J20" s="101"/>
    </row>
    <row r="21" spans="2:10" ht="153">
      <c r="B21" s="244" t="s">
        <v>52</v>
      </c>
      <c r="C21" s="244" t="s">
        <v>51</v>
      </c>
      <c r="D21" s="250" t="s">
        <v>1237</v>
      </c>
      <c r="E21" s="250"/>
      <c r="F21" s="244" t="s">
        <v>190</v>
      </c>
      <c r="G21" s="331" t="s">
        <v>661</v>
      </c>
      <c r="H21" s="159"/>
      <c r="I21" s="332"/>
      <c r="J21" s="8" t="s">
        <v>99</v>
      </c>
    </row>
    <row r="22" spans="2:10" ht="114.75">
      <c r="B22" s="244" t="s">
        <v>53</v>
      </c>
      <c r="C22" s="244" t="s">
        <v>54</v>
      </c>
      <c r="D22" s="250" t="s">
        <v>1238</v>
      </c>
      <c r="E22" s="250"/>
      <c r="F22" s="244" t="s">
        <v>190</v>
      </c>
      <c r="G22" s="331" t="s">
        <v>661</v>
      </c>
      <c r="H22" s="159"/>
      <c r="I22" s="332"/>
      <c r="J22" s="8" t="s">
        <v>99</v>
      </c>
    </row>
    <row r="23" spans="2:10" ht="165.75">
      <c r="B23" s="244" t="s">
        <v>55</v>
      </c>
      <c r="C23" s="244" t="s">
        <v>56</v>
      </c>
      <c r="D23" s="250" t="s">
        <v>1239</v>
      </c>
      <c r="E23" s="250"/>
      <c r="F23" s="244" t="s">
        <v>190</v>
      </c>
      <c r="G23" s="331" t="s">
        <v>661</v>
      </c>
      <c r="H23" s="159"/>
      <c r="I23" s="332"/>
      <c r="J23" s="8" t="s">
        <v>99</v>
      </c>
    </row>
    <row r="24" spans="2:10" ht="280.5">
      <c r="B24" s="244" t="s">
        <v>57</v>
      </c>
      <c r="C24" s="244" t="s">
        <v>1240</v>
      </c>
      <c r="D24" s="250" t="s">
        <v>1241</v>
      </c>
      <c r="E24" s="250"/>
      <c r="F24" s="244" t="s">
        <v>190</v>
      </c>
      <c r="G24" s="331" t="s">
        <v>661</v>
      </c>
      <c r="H24" s="159"/>
      <c r="I24" s="332"/>
      <c r="J24" s="8" t="s">
        <v>99</v>
      </c>
    </row>
    <row r="25" spans="2:10" ht="76.5">
      <c r="B25" s="244" t="s">
        <v>58</v>
      </c>
      <c r="C25" s="244" t="s">
        <v>59</v>
      </c>
      <c r="D25" s="250" t="s">
        <v>1242</v>
      </c>
      <c r="E25" s="250"/>
      <c r="F25" s="244" t="s">
        <v>190</v>
      </c>
      <c r="G25" s="331" t="s">
        <v>661</v>
      </c>
      <c r="H25" s="159"/>
      <c r="I25" s="332"/>
      <c r="J25" s="8" t="s">
        <v>99</v>
      </c>
    </row>
    <row r="26" spans="2:10" ht="102">
      <c r="B26" s="244" t="s">
        <v>60</v>
      </c>
      <c r="C26" s="244" t="s">
        <v>61</v>
      </c>
      <c r="D26" s="250" t="s">
        <v>1243</v>
      </c>
      <c r="E26" s="250"/>
      <c r="F26" s="244" t="s">
        <v>190</v>
      </c>
      <c r="G26" s="331" t="s">
        <v>661</v>
      </c>
      <c r="H26" s="159"/>
      <c r="I26" s="332"/>
      <c r="J26" s="8" t="s">
        <v>99</v>
      </c>
    </row>
    <row r="27" spans="2:11" ht="51">
      <c r="B27" s="244" t="s">
        <v>62</v>
      </c>
      <c r="C27" s="244" t="s">
        <v>63</v>
      </c>
      <c r="D27" s="250"/>
      <c r="E27" s="250"/>
      <c r="F27" s="244" t="s">
        <v>190</v>
      </c>
      <c r="G27" s="331" t="s">
        <v>661</v>
      </c>
      <c r="H27" s="159"/>
      <c r="I27" s="332"/>
      <c r="J27" s="8" t="s">
        <v>99</v>
      </c>
      <c r="K27" s="196"/>
    </row>
    <row r="28" ht="12.75">
      <c r="J28" s="7"/>
    </row>
    <row r="29" spans="2:10" ht="12.75">
      <c r="B29" s="25"/>
      <c r="C29" s="10"/>
      <c r="J29" s="7"/>
    </row>
    <row r="30" ht="12.75">
      <c r="J30" s="7"/>
    </row>
    <row r="31" spans="2:10" ht="15.75">
      <c r="B31" s="274" t="s">
        <v>107</v>
      </c>
      <c r="J31" s="7"/>
    </row>
    <row r="32" spans="2:10" ht="13.5" thickBot="1">
      <c r="B32" s="5"/>
      <c r="C32" s="10"/>
      <c r="J32" s="7"/>
    </row>
    <row r="33" spans="2:10" ht="12.75">
      <c r="B33" s="275" t="str">
        <f>IF(OR($H$10="No",$H$11="No",$H$12="No",$H$13="No",$H$15="No",$H$16="No",$H$19="No",$H$21="No",$H$22="No",$H$23="No",$H$24="No",$H$25="No",$H$26="No",$H$27="No"),"","Self-Evalution Checklist should be submitted to NHS Digital for Audit purposes")</f>
        <v>Self-Evalution Checklist should be submitted to NHS Digital for Audit purposes</v>
      </c>
      <c r="C33" s="276"/>
      <c r="D33" s="277"/>
      <c r="E33" s="278"/>
      <c r="J33" s="7"/>
    </row>
    <row r="34" spans="2:10" ht="13.5" thickBot="1">
      <c r="B34" s="279">
        <f>IF(OR($H$10="No",$H$11="No",$H$12="No",$H$13="No",$H$15="No",$H$16="No",$H$19="No",$H$21="No",$H$22="No",$H$23="No",$H$24="No",$H$25="No",$H$26="No",$H$27="No"),"SMS Client Requirements have non-compliant 'Must' requirements. Self-Evalution Checklist must be submitted to NHS Digital for approval","")</f>
      </c>
      <c r="C34" s="280"/>
      <c r="D34" s="281"/>
      <c r="E34" s="282"/>
      <c r="J34" s="7"/>
    </row>
    <row r="35" ht="12.75">
      <c r="J35" s="7"/>
    </row>
    <row r="36" ht="12.75">
      <c r="J36" s="7"/>
    </row>
    <row r="37" ht="12.75">
      <c r="J37" s="7"/>
    </row>
    <row r="38" ht="12.75">
      <c r="J38" s="7"/>
    </row>
    <row r="39" ht="12.75">
      <c r="J39" s="7"/>
    </row>
    <row r="40" ht="12.75">
      <c r="J40" s="7"/>
    </row>
    <row r="41" ht="12.75">
      <c r="J41" s="7"/>
    </row>
    <row r="42" ht="12.75">
      <c r="J42" s="7"/>
    </row>
    <row r="43" ht="12.75">
      <c r="J43" s="7"/>
    </row>
    <row r="73" ht="12.75">
      <c r="H73" s="13" t="s">
        <v>14</v>
      </c>
    </row>
    <row r="74" ht="12.75">
      <c r="H74" s="13" t="s">
        <v>15</v>
      </c>
    </row>
    <row r="75" ht="12.75">
      <c r="H75" s="13" t="s">
        <v>97</v>
      </c>
    </row>
    <row r="76" ht="12.75">
      <c r="H76" s="13" t="s">
        <v>98</v>
      </c>
    </row>
  </sheetData>
  <sheetProtection/>
  <mergeCells count="3">
    <mergeCell ref="B9:C9"/>
    <mergeCell ref="B14:C14"/>
    <mergeCell ref="B20:C20"/>
  </mergeCells>
  <conditionalFormatting sqref="H10:H13">
    <cfRule type="cellIs" priority="20" dxfId="39" operator="equal" stopIfTrue="1">
      <formula>"No"</formula>
    </cfRule>
  </conditionalFormatting>
  <conditionalFormatting sqref="I10">
    <cfRule type="expression" priority="19" dxfId="39" stopIfTrue="1">
      <formula>AND($H10="No",$I10="")</formula>
    </cfRule>
  </conditionalFormatting>
  <conditionalFormatting sqref="I11">
    <cfRule type="expression" priority="18" dxfId="39" stopIfTrue="1">
      <formula>AND($H11="No",$I11="")</formula>
    </cfRule>
  </conditionalFormatting>
  <conditionalFormatting sqref="I12">
    <cfRule type="expression" priority="17" dxfId="39" stopIfTrue="1">
      <formula>AND($H12="No",$I12="")</formula>
    </cfRule>
  </conditionalFormatting>
  <conditionalFormatting sqref="I13">
    <cfRule type="expression" priority="16" dxfId="39" stopIfTrue="1">
      <formula>AND($H13="No",$I13="")</formula>
    </cfRule>
  </conditionalFormatting>
  <conditionalFormatting sqref="H15:H16">
    <cfRule type="cellIs" priority="15" dxfId="39" operator="equal" stopIfTrue="1">
      <formula>"No"</formula>
    </cfRule>
  </conditionalFormatting>
  <conditionalFormatting sqref="I15">
    <cfRule type="expression" priority="14" dxfId="39" stopIfTrue="1">
      <formula>AND($H15="No",$I15="")</formula>
    </cfRule>
  </conditionalFormatting>
  <conditionalFormatting sqref="I16">
    <cfRule type="expression" priority="13" dxfId="39" stopIfTrue="1">
      <formula>AND($H16="No",$I16="")</formula>
    </cfRule>
  </conditionalFormatting>
  <conditionalFormatting sqref="H19">
    <cfRule type="cellIs" priority="12" dxfId="39" operator="equal" stopIfTrue="1">
      <formula>"No"</formula>
    </cfRule>
  </conditionalFormatting>
  <conditionalFormatting sqref="I19">
    <cfRule type="expression" priority="11" dxfId="39" stopIfTrue="1">
      <formula>AND($H19="No",$I19="")</formula>
    </cfRule>
  </conditionalFormatting>
  <conditionalFormatting sqref="H21:H23">
    <cfRule type="cellIs" priority="10" dxfId="39" operator="equal" stopIfTrue="1">
      <formula>"No"</formula>
    </cfRule>
  </conditionalFormatting>
  <conditionalFormatting sqref="I21">
    <cfRule type="expression" priority="9" dxfId="39" stopIfTrue="1">
      <formula>AND($H21="No",$I21="")</formula>
    </cfRule>
  </conditionalFormatting>
  <conditionalFormatting sqref="I22">
    <cfRule type="expression" priority="8" dxfId="39" stopIfTrue="1">
      <formula>AND($H22="No",$I22="")</formula>
    </cfRule>
  </conditionalFormatting>
  <conditionalFormatting sqref="I23">
    <cfRule type="expression" priority="7" dxfId="39" stopIfTrue="1">
      <formula>AND($H23="No",$I23="")</formula>
    </cfRule>
  </conditionalFormatting>
  <conditionalFormatting sqref="H24:H26">
    <cfRule type="cellIs" priority="6" dxfId="39" operator="equal" stopIfTrue="1">
      <formula>"No"</formula>
    </cfRule>
  </conditionalFormatting>
  <conditionalFormatting sqref="I24">
    <cfRule type="expression" priority="5" dxfId="39" stopIfTrue="1">
      <formula>AND($H24="No",$I24="")</formula>
    </cfRule>
  </conditionalFormatting>
  <conditionalFormatting sqref="I25">
    <cfRule type="expression" priority="4" dxfId="39" stopIfTrue="1">
      <formula>AND($H25="No",$I25="")</formula>
    </cfRule>
  </conditionalFormatting>
  <conditionalFormatting sqref="I26">
    <cfRule type="expression" priority="3" dxfId="39" stopIfTrue="1">
      <formula>AND($H26="No",$I26="")</formula>
    </cfRule>
  </conditionalFormatting>
  <conditionalFormatting sqref="H27">
    <cfRule type="cellIs" priority="2" dxfId="39" operator="equal" stopIfTrue="1">
      <formula>"No"</formula>
    </cfRule>
  </conditionalFormatting>
  <conditionalFormatting sqref="I27">
    <cfRule type="expression" priority="1" dxfId="39" stopIfTrue="1">
      <formula>AND($H27="No",$I27="")</formula>
    </cfRule>
  </conditionalFormatting>
  <dataValidations count="1">
    <dataValidation type="list" allowBlank="1" showInputMessage="1" showErrorMessage="1" promptTitle="Status" prompt="Select ..." sqref="H15:H19 H10:H13 H21:H27">
      <formula1>"Yes, No, N/A"</formula1>
    </dataValidation>
  </dataValidations>
  <printOptions/>
  <pageMargins left="0.38" right="0.29" top="0.47" bottom="0.48" header="0.23" footer="0.22"/>
  <pageSetup fitToHeight="5" fitToWidth="1"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R7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C9"/>
    </sheetView>
  </sheetViews>
  <sheetFormatPr defaultColWidth="9.140625" defaultRowHeight="12.75"/>
  <cols>
    <col min="1" max="1" width="1.7109375" style="5" customWidth="1"/>
    <col min="2" max="2" width="19.28125" style="6" customWidth="1"/>
    <col min="3" max="3" width="30.7109375" style="6" customWidth="1"/>
    <col min="4" max="4" width="68.421875" style="7" customWidth="1"/>
    <col min="5" max="5" width="21.00390625" style="7" customWidth="1"/>
    <col min="6" max="6" width="11.28125" style="7" customWidth="1"/>
    <col min="7" max="7" width="24.7109375" style="5" customWidth="1"/>
    <col min="8" max="8" width="13.421875" style="5" customWidth="1"/>
    <col min="9" max="9" width="44.00390625" style="5" customWidth="1"/>
    <col min="10" max="10" width="7.7109375" style="5" customWidth="1"/>
    <col min="11" max="11" width="9.7109375" style="196" customWidth="1"/>
    <col min="12" max="16384" width="9.140625" style="5" customWidth="1"/>
  </cols>
  <sheetData>
    <row r="1" spans="1:11" s="3" customFormat="1" ht="18">
      <c r="A1" s="1" t="s">
        <v>1151</v>
      </c>
      <c r="B1" s="1"/>
      <c r="C1" s="2"/>
      <c r="D1" s="4"/>
      <c r="E1" s="4"/>
      <c r="F1" s="4"/>
      <c r="K1" s="198"/>
    </row>
    <row r="2" spans="2:11" s="3" customFormat="1" ht="12.75">
      <c r="B2" s="2"/>
      <c r="C2" s="2"/>
      <c r="D2" s="4"/>
      <c r="E2" s="4"/>
      <c r="F2" s="4"/>
      <c r="J2" s="4"/>
      <c r="K2" s="198"/>
    </row>
    <row r="3" spans="2:11" s="3" customFormat="1" ht="12.75">
      <c r="B3" s="2" t="s">
        <v>588</v>
      </c>
      <c r="C3" s="2"/>
      <c r="D3" s="4"/>
      <c r="E3" s="4"/>
      <c r="F3" s="4"/>
      <c r="K3" s="198"/>
    </row>
    <row r="4" spans="2:11" s="10" customFormat="1" ht="12.75">
      <c r="B4" s="2" t="s">
        <v>671</v>
      </c>
      <c r="C4" s="11"/>
      <c r="D4" s="12"/>
      <c r="E4" s="12"/>
      <c r="F4" s="12"/>
      <c r="J4" s="12"/>
      <c r="K4" s="230"/>
    </row>
    <row r="5" spans="2:18" s="10" customFormat="1" ht="15.75">
      <c r="B5" s="2" t="s">
        <v>209</v>
      </c>
      <c r="C5" s="11"/>
      <c r="D5" s="11"/>
      <c r="E5" s="11"/>
      <c r="F5" s="11"/>
      <c r="G5" s="11"/>
      <c r="H5" s="11"/>
      <c r="I5" s="11"/>
      <c r="J5" s="11"/>
      <c r="K5" s="231"/>
      <c r="L5" s="11"/>
      <c r="M5" s="11"/>
      <c r="N5" s="11"/>
      <c r="O5" s="11"/>
      <c r="P5" s="11"/>
      <c r="Q5" s="11"/>
      <c r="R5" s="11"/>
    </row>
    <row r="6" spans="2:18" s="10" customFormat="1" ht="12.75">
      <c r="B6" s="2" t="s">
        <v>218</v>
      </c>
      <c r="C6" s="11"/>
      <c r="D6" s="11"/>
      <c r="E6" s="11"/>
      <c r="F6" s="11"/>
      <c r="G6" s="11"/>
      <c r="H6" s="11"/>
      <c r="I6" s="11"/>
      <c r="J6" s="11"/>
      <c r="K6" s="231"/>
      <c r="L6" s="11"/>
      <c r="M6" s="11"/>
      <c r="N6" s="11"/>
      <c r="O6" s="11"/>
      <c r="P6" s="11"/>
      <c r="Q6" s="11"/>
      <c r="R6" s="11"/>
    </row>
    <row r="7" spans="2:11" s="3" customFormat="1" ht="12.75">
      <c r="B7" s="2"/>
      <c r="C7" s="2"/>
      <c r="D7" s="4"/>
      <c r="E7" s="4"/>
      <c r="F7" s="4"/>
      <c r="J7" s="4"/>
      <c r="K7" s="232"/>
    </row>
    <row r="8" spans="2:10" ht="25.5">
      <c r="B8" s="103" t="s">
        <v>94</v>
      </c>
      <c r="C8" s="98" t="s">
        <v>1</v>
      </c>
      <c r="D8" s="98" t="s">
        <v>95</v>
      </c>
      <c r="E8" s="98" t="s">
        <v>3</v>
      </c>
      <c r="F8" s="98" t="s">
        <v>16</v>
      </c>
      <c r="G8" s="98" t="s">
        <v>188</v>
      </c>
      <c r="H8" s="98" t="s">
        <v>96</v>
      </c>
      <c r="I8" s="98" t="s">
        <v>125</v>
      </c>
      <c r="J8" s="98" t="s">
        <v>16</v>
      </c>
    </row>
    <row r="9" spans="2:10" ht="12.75">
      <c r="B9" s="592" t="s">
        <v>64</v>
      </c>
      <c r="C9" s="594"/>
      <c r="D9" s="102"/>
      <c r="E9" s="102"/>
      <c r="F9" s="102"/>
      <c r="G9" s="101"/>
      <c r="H9" s="101"/>
      <c r="I9" s="101"/>
      <c r="J9" s="101"/>
    </row>
    <row r="10" spans="2:10" ht="127.5">
      <c r="B10" s="91" t="s">
        <v>65</v>
      </c>
      <c r="C10" s="91" t="s">
        <v>66</v>
      </c>
      <c r="D10" s="41" t="s">
        <v>246</v>
      </c>
      <c r="E10" s="41"/>
      <c r="F10" s="91" t="s">
        <v>189</v>
      </c>
      <c r="G10" s="83" t="s">
        <v>661</v>
      </c>
      <c r="H10" s="84"/>
      <c r="I10" s="84"/>
      <c r="J10" s="8" t="s">
        <v>99</v>
      </c>
    </row>
    <row r="11" spans="2:10" ht="60.75" customHeight="1">
      <c r="B11" s="91" t="s">
        <v>67</v>
      </c>
      <c r="C11" s="91" t="s">
        <v>68</v>
      </c>
      <c r="D11" s="41" t="s">
        <v>211</v>
      </c>
      <c r="E11" s="41"/>
      <c r="F11" s="91" t="s">
        <v>189</v>
      </c>
      <c r="G11" s="83" t="s">
        <v>661</v>
      </c>
      <c r="H11" s="84"/>
      <c r="I11" s="84"/>
      <c r="J11" s="8" t="s">
        <v>99</v>
      </c>
    </row>
    <row r="12" spans="2:10" ht="87.75" customHeight="1">
      <c r="B12" s="598" t="s">
        <v>69</v>
      </c>
      <c r="C12" s="598" t="s">
        <v>70</v>
      </c>
      <c r="D12" s="648" t="s">
        <v>636</v>
      </c>
      <c r="E12" s="648" t="s">
        <v>672</v>
      </c>
      <c r="F12" s="91" t="s">
        <v>190</v>
      </c>
      <c r="G12" s="83" t="s">
        <v>661</v>
      </c>
      <c r="H12" s="84"/>
      <c r="I12" s="334"/>
      <c r="J12" s="8" t="s">
        <v>99</v>
      </c>
    </row>
    <row r="13" spans="2:10" ht="94.5" customHeight="1">
      <c r="B13" s="600"/>
      <c r="C13" s="600"/>
      <c r="D13" s="649"/>
      <c r="E13" s="649"/>
      <c r="F13" s="91" t="s">
        <v>190</v>
      </c>
      <c r="G13" s="320" t="s">
        <v>589</v>
      </c>
      <c r="H13" s="80"/>
      <c r="I13" s="333"/>
      <c r="J13" s="405" t="s">
        <v>99</v>
      </c>
    </row>
    <row r="14" spans="2:10" ht="97.5" customHeight="1">
      <c r="B14" s="598" t="s">
        <v>259</v>
      </c>
      <c r="C14" s="598" t="s">
        <v>637</v>
      </c>
      <c r="D14" s="648" t="s">
        <v>634</v>
      </c>
      <c r="E14" s="648" t="s">
        <v>672</v>
      </c>
      <c r="F14" s="91" t="s">
        <v>190</v>
      </c>
      <c r="G14" s="83" t="s">
        <v>661</v>
      </c>
      <c r="H14" s="84"/>
      <c r="I14" s="334"/>
      <c r="J14" s="8" t="s">
        <v>99</v>
      </c>
    </row>
    <row r="15" spans="2:10" ht="119.25" customHeight="1">
      <c r="B15" s="600"/>
      <c r="C15" s="600"/>
      <c r="D15" s="649"/>
      <c r="E15" s="649"/>
      <c r="F15" s="91" t="s">
        <v>190</v>
      </c>
      <c r="G15" s="320" t="s">
        <v>589</v>
      </c>
      <c r="H15" s="80"/>
      <c r="I15" s="333"/>
      <c r="J15" s="405" t="s">
        <v>99</v>
      </c>
    </row>
    <row r="16" spans="2:10" ht="200.25" customHeight="1">
      <c r="B16" s="91" t="s">
        <v>260</v>
      </c>
      <c r="C16" s="91" t="s">
        <v>261</v>
      </c>
      <c r="D16" s="41" t="s">
        <v>635</v>
      </c>
      <c r="E16" s="41" t="s">
        <v>672</v>
      </c>
      <c r="F16" s="91" t="s">
        <v>190</v>
      </c>
      <c r="G16" s="320" t="s">
        <v>589</v>
      </c>
      <c r="H16" s="80"/>
      <c r="I16" s="333"/>
      <c r="J16" s="8" t="s">
        <v>99</v>
      </c>
    </row>
    <row r="17" spans="2:10" ht="67.5" customHeight="1">
      <c r="B17" s="91" t="s">
        <v>71</v>
      </c>
      <c r="C17" s="91" t="s">
        <v>72</v>
      </c>
      <c r="D17" s="41" t="s">
        <v>212</v>
      </c>
      <c r="E17" s="41"/>
      <c r="F17" s="91" t="s">
        <v>189</v>
      </c>
      <c r="G17" s="83" t="s">
        <v>661</v>
      </c>
      <c r="H17" s="84"/>
      <c r="I17" s="84"/>
      <c r="J17" s="8" t="s">
        <v>99</v>
      </c>
    </row>
    <row r="18" spans="2:10" ht="164.25" customHeight="1">
      <c r="B18" s="91" t="s">
        <v>73</v>
      </c>
      <c r="C18" s="91" t="s">
        <v>74</v>
      </c>
      <c r="D18" s="41" t="s">
        <v>100</v>
      </c>
      <c r="E18" s="41"/>
      <c r="F18" s="91" t="s">
        <v>189</v>
      </c>
      <c r="G18" s="83" t="s">
        <v>661</v>
      </c>
      <c r="H18" s="84"/>
      <c r="I18" s="84"/>
      <c r="J18" s="8" t="s">
        <v>99</v>
      </c>
    </row>
    <row r="19" spans="2:10" ht="73.5" customHeight="1">
      <c r="B19" s="91" t="s">
        <v>75</v>
      </c>
      <c r="C19" s="91" t="s">
        <v>76</v>
      </c>
      <c r="D19" s="41" t="s">
        <v>77</v>
      </c>
      <c r="E19" s="41"/>
      <c r="F19" s="91" t="s">
        <v>190</v>
      </c>
      <c r="G19" s="83" t="s">
        <v>661</v>
      </c>
      <c r="H19" s="84"/>
      <c r="I19" s="334"/>
      <c r="J19" s="8" t="s">
        <v>99</v>
      </c>
    </row>
    <row r="20" spans="2:10" ht="375.75" customHeight="1">
      <c r="B20" s="91" t="s">
        <v>78</v>
      </c>
      <c r="C20" s="91" t="s">
        <v>79</v>
      </c>
      <c r="D20" s="41" t="s">
        <v>638</v>
      </c>
      <c r="E20" s="41"/>
      <c r="F20" s="91" t="s">
        <v>189</v>
      </c>
      <c r="G20" s="83" t="s">
        <v>661</v>
      </c>
      <c r="H20" s="84"/>
      <c r="I20" s="84"/>
      <c r="J20" s="8" t="s">
        <v>99</v>
      </c>
    </row>
    <row r="21" spans="2:10" ht="12.75">
      <c r="B21" s="592" t="s">
        <v>80</v>
      </c>
      <c r="C21" s="594"/>
      <c r="D21" s="102"/>
      <c r="E21" s="102"/>
      <c r="F21" s="102"/>
      <c r="G21" s="345"/>
      <c r="H21" s="101"/>
      <c r="I21" s="101"/>
      <c r="J21" s="101"/>
    </row>
    <row r="22" spans="2:10" ht="63.75">
      <c r="B22" s="91" t="s">
        <v>81</v>
      </c>
      <c r="C22" s="91" t="s">
        <v>82</v>
      </c>
      <c r="D22" s="41" t="s">
        <v>213</v>
      </c>
      <c r="E22" s="41"/>
      <c r="F22" s="91" t="s">
        <v>190</v>
      </c>
      <c r="G22" s="83" t="s">
        <v>661</v>
      </c>
      <c r="H22" s="84"/>
      <c r="I22" s="334"/>
      <c r="J22" s="8" t="s">
        <v>99</v>
      </c>
    </row>
    <row r="23" spans="2:10" ht="89.25">
      <c r="B23" s="91" t="s">
        <v>83</v>
      </c>
      <c r="C23" s="91" t="s">
        <v>84</v>
      </c>
      <c r="D23" s="41" t="s">
        <v>214</v>
      </c>
      <c r="E23" s="41"/>
      <c r="F23" s="91" t="s">
        <v>190</v>
      </c>
      <c r="G23" s="83" t="s">
        <v>661</v>
      </c>
      <c r="H23" s="84"/>
      <c r="I23" s="334"/>
      <c r="J23" s="8" t="s">
        <v>99</v>
      </c>
    </row>
    <row r="24" spans="2:10" ht="229.5">
      <c r="B24" s="91" t="s">
        <v>85</v>
      </c>
      <c r="C24" s="91" t="s">
        <v>86</v>
      </c>
      <c r="D24" s="41" t="s">
        <v>215</v>
      </c>
      <c r="E24" s="41"/>
      <c r="F24" s="91" t="s">
        <v>190</v>
      </c>
      <c r="G24" s="83" t="s">
        <v>661</v>
      </c>
      <c r="H24" s="84"/>
      <c r="I24" s="334"/>
      <c r="J24" s="8" t="s">
        <v>99</v>
      </c>
    </row>
    <row r="25" spans="2:10" ht="191.25">
      <c r="B25" s="91" t="s">
        <v>87</v>
      </c>
      <c r="C25" s="91" t="s">
        <v>88</v>
      </c>
      <c r="D25" s="41" t="s">
        <v>216</v>
      </c>
      <c r="E25" s="41"/>
      <c r="F25" s="91" t="s">
        <v>190</v>
      </c>
      <c r="G25" s="83" t="s">
        <v>661</v>
      </c>
      <c r="H25" s="84"/>
      <c r="I25" s="324"/>
      <c r="J25" s="8" t="s">
        <v>99</v>
      </c>
    </row>
    <row r="26" spans="2:10" ht="38.25">
      <c r="B26" s="91" t="s">
        <v>89</v>
      </c>
      <c r="C26" s="91" t="s">
        <v>90</v>
      </c>
      <c r="D26" s="41" t="s">
        <v>217</v>
      </c>
      <c r="E26" s="41"/>
      <c r="F26" s="91" t="s">
        <v>189</v>
      </c>
      <c r="G26" s="83" t="s">
        <v>661</v>
      </c>
      <c r="H26" s="84"/>
      <c r="I26" s="84"/>
      <c r="J26" s="8" t="s">
        <v>99</v>
      </c>
    </row>
    <row r="27" spans="2:10" ht="76.5">
      <c r="B27" s="91" t="s">
        <v>91</v>
      </c>
      <c r="C27" s="91" t="s">
        <v>92</v>
      </c>
      <c r="D27" s="41" t="s">
        <v>93</v>
      </c>
      <c r="E27" s="41"/>
      <c r="F27" s="91" t="s">
        <v>189</v>
      </c>
      <c r="G27" s="83" t="s">
        <v>661</v>
      </c>
      <c r="H27" s="84"/>
      <c r="I27" s="84"/>
      <c r="J27" s="8" t="s">
        <v>99</v>
      </c>
    </row>
    <row r="28" ht="12.75">
      <c r="J28" s="7"/>
    </row>
    <row r="29" spans="3:10" ht="12.75">
      <c r="C29" s="10"/>
      <c r="J29" s="7"/>
    </row>
    <row r="30" ht="12.75">
      <c r="J30" s="7"/>
    </row>
    <row r="31" spans="2:10" ht="15.75">
      <c r="B31" s="274" t="s">
        <v>107</v>
      </c>
      <c r="J31" s="7"/>
    </row>
    <row r="32" ht="13.5" thickBot="1">
      <c r="J32" s="7"/>
    </row>
    <row r="33" spans="2:10" ht="12.75">
      <c r="B33" s="275" t="str">
        <f>IF(OR($H$12="No",$H$13="No",$H$14="No",$H$15="No",$H$16="No",$H$19="No",$H$22="No",$H$23="No",$H$24="No",$H$25="No",),"","Self-Evalution Checklist should be submitted to NHS Digital for Audit purposes")</f>
        <v>Self-Evalution Checklist should be submitted to NHS Digital for Audit purposes</v>
      </c>
      <c r="C33" s="276"/>
      <c r="D33" s="277"/>
      <c r="E33" s="278"/>
      <c r="J33" s="7"/>
    </row>
    <row r="34" spans="2:10" ht="13.5" thickBot="1">
      <c r="B34" s="279">
        <f>IF(OR($H$12="No",$H$13="No",$H$14="No",$H$15="No",$H$16="No",$H$19="No",$H$22="No",$H$23="No",$H$24="No",$H$25="No"),"SMS Client Requirements have non-compliant 'Must' requirements. Self-Evalution Checklist must be submitted to NHS Digital for approval","")</f>
      </c>
      <c r="C34" s="283"/>
      <c r="D34" s="281"/>
      <c r="E34" s="282"/>
      <c r="J34" s="7"/>
    </row>
    <row r="35" ht="12.75">
      <c r="J35" s="7"/>
    </row>
    <row r="36" ht="12.75">
      <c r="J36" s="7"/>
    </row>
    <row r="37" ht="12.75">
      <c r="J37" s="7"/>
    </row>
    <row r="38" ht="12.75">
      <c r="J38" s="7"/>
    </row>
    <row r="39" ht="12.75">
      <c r="J39" s="7"/>
    </row>
    <row r="40" ht="12.75">
      <c r="J40" s="7"/>
    </row>
    <row r="41" ht="12.75">
      <c r="J41" s="7"/>
    </row>
    <row r="42" ht="12.75">
      <c r="J42" s="7"/>
    </row>
    <row r="43" ht="12.75">
      <c r="J43" s="7"/>
    </row>
    <row r="73" ht="12.75" hidden="1">
      <c r="H73" s="13" t="s">
        <v>14</v>
      </c>
    </row>
    <row r="74" ht="12.75" hidden="1">
      <c r="H74" s="13" t="s">
        <v>15</v>
      </c>
    </row>
    <row r="75" ht="12.75" hidden="1">
      <c r="H75" s="13" t="s">
        <v>97</v>
      </c>
    </row>
    <row r="76" ht="12.75" hidden="1">
      <c r="H76" s="13" t="s">
        <v>98</v>
      </c>
    </row>
  </sheetData>
  <sheetProtection/>
  <mergeCells count="10">
    <mergeCell ref="B9:C9"/>
    <mergeCell ref="B21:C21"/>
    <mergeCell ref="B12:B13"/>
    <mergeCell ref="C12:C13"/>
    <mergeCell ref="D12:D13"/>
    <mergeCell ref="E12:E13"/>
    <mergeCell ref="B14:B15"/>
    <mergeCell ref="C14:C15"/>
    <mergeCell ref="D14:D15"/>
    <mergeCell ref="E14:E15"/>
  </mergeCells>
  <conditionalFormatting sqref="H19">
    <cfRule type="cellIs" priority="24" dxfId="39" operator="equal" stopIfTrue="1">
      <formula>"No"</formula>
    </cfRule>
  </conditionalFormatting>
  <conditionalFormatting sqref="I19">
    <cfRule type="expression" priority="22" dxfId="39" stopIfTrue="1">
      <formula>AND($H19="No",$I19="")</formula>
    </cfRule>
  </conditionalFormatting>
  <conditionalFormatting sqref="H22:H25">
    <cfRule type="cellIs" priority="17" dxfId="39" operator="equal" stopIfTrue="1">
      <formula>"No"</formula>
    </cfRule>
  </conditionalFormatting>
  <conditionalFormatting sqref="I22">
    <cfRule type="expression" priority="16" dxfId="39" stopIfTrue="1">
      <formula>AND($H22="No",$I22="")</formula>
    </cfRule>
  </conditionalFormatting>
  <conditionalFormatting sqref="I23">
    <cfRule type="expression" priority="15" dxfId="39" stopIfTrue="1">
      <formula>AND($H23="No",$I23="")</formula>
    </cfRule>
  </conditionalFormatting>
  <conditionalFormatting sqref="I24">
    <cfRule type="expression" priority="14" dxfId="39" stopIfTrue="1">
      <formula>AND($H24="No",$I24="")</formula>
    </cfRule>
  </conditionalFormatting>
  <conditionalFormatting sqref="I25">
    <cfRule type="expression" priority="13" dxfId="39" stopIfTrue="1">
      <formula>AND($H25="No",$I25="")</formula>
    </cfRule>
  </conditionalFormatting>
  <conditionalFormatting sqref="H15">
    <cfRule type="cellIs" priority="12" dxfId="39" operator="equal" stopIfTrue="1">
      <formula>"No"</formula>
    </cfRule>
  </conditionalFormatting>
  <conditionalFormatting sqref="I15">
    <cfRule type="expression" priority="11" dxfId="39" stopIfTrue="1">
      <formula>AND($H15="No",$I15="")</formula>
    </cfRule>
  </conditionalFormatting>
  <conditionalFormatting sqref="H13">
    <cfRule type="cellIs" priority="10" dxfId="39" operator="equal" stopIfTrue="1">
      <formula>"No"</formula>
    </cfRule>
  </conditionalFormatting>
  <conditionalFormatting sqref="I13">
    <cfRule type="expression" priority="9" dxfId="39" stopIfTrue="1">
      <formula>AND($H13="No",$I13="")</formula>
    </cfRule>
  </conditionalFormatting>
  <conditionalFormatting sqref="H12">
    <cfRule type="cellIs" priority="8" dxfId="39" operator="equal" stopIfTrue="1">
      <formula>"No"</formula>
    </cfRule>
  </conditionalFormatting>
  <conditionalFormatting sqref="I12">
    <cfRule type="expression" priority="7" dxfId="39" stopIfTrue="1">
      <formula>AND($H12="No",$I12="")</formula>
    </cfRule>
  </conditionalFormatting>
  <conditionalFormatting sqref="H14">
    <cfRule type="cellIs" priority="6" dxfId="39" operator="equal" stopIfTrue="1">
      <formula>"No"</formula>
    </cfRule>
  </conditionalFormatting>
  <conditionalFormatting sqref="I14">
    <cfRule type="expression" priority="5" dxfId="39" stopIfTrue="1">
      <formula>AND($H14="No",$I14="")</formula>
    </cfRule>
  </conditionalFormatting>
  <conditionalFormatting sqref="H16">
    <cfRule type="cellIs" priority="2" dxfId="39" operator="equal" stopIfTrue="1">
      <formula>"No"</formula>
    </cfRule>
  </conditionalFormatting>
  <conditionalFormatting sqref="I16">
    <cfRule type="expression" priority="1" dxfId="39" stopIfTrue="1">
      <formula>AND($H16="No",$I16="")</formula>
    </cfRule>
  </conditionalFormatting>
  <dataValidations count="1">
    <dataValidation type="list" allowBlank="1" showInputMessage="1" showErrorMessage="1" promptTitle="Status" prompt="Select ..." sqref="H22:H27 H10:H20">
      <formula1>"Yes, No, N/A"</formula1>
    </dataValidation>
  </dataValidations>
  <printOptions/>
  <pageMargins left="0.5" right="0.75" top="0.51" bottom="0.56" header="0.27" footer="0.24"/>
  <pageSetup fitToHeight="5" fitToWidth="1" horizontalDpi="600" verticalDpi="600" orientation="landscape" paperSize="8" scale="78" r:id="rId1"/>
</worksheet>
</file>

<file path=xl/worksheets/sheet17.xml><?xml version="1.0" encoding="utf-8"?>
<worksheet xmlns="http://schemas.openxmlformats.org/spreadsheetml/2006/main" xmlns:r="http://schemas.openxmlformats.org/officeDocument/2006/relationships">
  <sheetPr>
    <pageSetUpPr fitToPage="1"/>
  </sheetPr>
  <dimension ref="A1:R74"/>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1.7109375" style="402" customWidth="1"/>
    <col min="2" max="2" width="19.28125" style="404" customWidth="1"/>
    <col min="3" max="3" width="30.140625" style="404" customWidth="1"/>
    <col min="4" max="4" width="69.00390625" style="403" customWidth="1"/>
    <col min="5" max="5" width="25.8515625" style="403" customWidth="1"/>
    <col min="6" max="6" width="11.421875" style="403" customWidth="1"/>
    <col min="7" max="7" width="24.7109375" style="402" customWidth="1"/>
    <col min="8" max="8" width="12.28125" style="402" customWidth="1"/>
    <col min="9" max="9" width="29.8515625" style="402" customWidth="1"/>
    <col min="10" max="10" width="7.7109375" style="402" customWidth="1"/>
    <col min="11" max="16384" width="9.140625" style="402" customWidth="1"/>
  </cols>
  <sheetData>
    <row r="1" spans="1:6" s="369" customFormat="1" ht="18">
      <c r="A1" s="366" t="s">
        <v>1152</v>
      </c>
      <c r="B1" s="366"/>
      <c r="C1" s="367"/>
      <c r="D1" s="368"/>
      <c r="E1" s="368"/>
      <c r="F1" s="368"/>
    </row>
    <row r="2" spans="2:10" s="369" customFormat="1" ht="12.75">
      <c r="B2" s="367"/>
      <c r="C2" s="367"/>
      <c r="D2" s="368"/>
      <c r="E2" s="368"/>
      <c r="F2" s="368"/>
      <c r="J2" s="368"/>
    </row>
    <row r="3" spans="2:6" s="369" customFormat="1" ht="12.75">
      <c r="B3" s="367" t="s">
        <v>588</v>
      </c>
      <c r="C3" s="367"/>
      <c r="D3" s="368"/>
      <c r="E3" s="368"/>
      <c r="F3" s="368"/>
    </row>
    <row r="4" spans="2:10" s="409" customFormat="1" ht="12.75">
      <c r="B4" s="367"/>
      <c r="C4" s="411"/>
      <c r="D4" s="410"/>
      <c r="E4" s="410"/>
      <c r="F4" s="410"/>
      <c r="J4" s="410"/>
    </row>
    <row r="5" spans="2:18" s="409" customFormat="1" ht="15.75">
      <c r="B5" s="367" t="s">
        <v>209</v>
      </c>
      <c r="C5" s="411"/>
      <c r="D5" s="411"/>
      <c r="E5" s="411"/>
      <c r="F5" s="411"/>
      <c r="G5" s="411"/>
      <c r="H5" s="411"/>
      <c r="I5" s="411"/>
      <c r="J5" s="411"/>
      <c r="K5" s="411"/>
      <c r="L5" s="411"/>
      <c r="M5" s="411"/>
      <c r="N5" s="411"/>
      <c r="O5" s="411"/>
      <c r="P5" s="411"/>
      <c r="Q5" s="411"/>
      <c r="R5" s="411"/>
    </row>
    <row r="6" spans="2:18" s="409" customFormat="1" ht="12.75">
      <c r="B6" s="367" t="s">
        <v>218</v>
      </c>
      <c r="C6" s="411"/>
      <c r="D6" s="411"/>
      <c r="E6" s="411"/>
      <c r="F6" s="411"/>
      <c r="G6" s="411"/>
      <c r="H6" s="411"/>
      <c r="I6" s="411"/>
      <c r="J6" s="411"/>
      <c r="K6" s="411"/>
      <c r="L6" s="411"/>
      <c r="M6" s="411"/>
      <c r="N6" s="411"/>
      <c r="O6" s="411"/>
      <c r="P6" s="411"/>
      <c r="Q6" s="411"/>
      <c r="R6" s="411"/>
    </row>
    <row r="7" spans="2:11" s="369" customFormat="1" ht="12.75">
      <c r="B7" s="367"/>
      <c r="C7" s="367"/>
      <c r="D7" s="368"/>
      <c r="E7" s="368"/>
      <c r="F7" s="368"/>
      <c r="J7" s="368"/>
      <c r="K7" s="368"/>
    </row>
    <row r="8" spans="2:10" ht="25.5">
      <c r="B8" s="413"/>
      <c r="C8" s="413" t="s">
        <v>1</v>
      </c>
      <c r="D8" s="413" t="s">
        <v>95</v>
      </c>
      <c r="E8" s="413" t="s">
        <v>3</v>
      </c>
      <c r="F8" s="413" t="s">
        <v>16</v>
      </c>
      <c r="G8" s="413" t="s">
        <v>188</v>
      </c>
      <c r="H8" s="413" t="s">
        <v>96</v>
      </c>
      <c r="I8" s="413" t="s">
        <v>125</v>
      </c>
      <c r="J8" s="413" t="s">
        <v>16</v>
      </c>
    </row>
    <row r="9" spans="2:10" ht="12.75">
      <c r="B9" s="650" t="s">
        <v>832</v>
      </c>
      <c r="C9" s="651"/>
      <c r="D9" s="456"/>
      <c r="E9" s="456"/>
      <c r="F9" s="456"/>
      <c r="G9" s="417"/>
      <c r="H9" s="417"/>
      <c r="I9" s="417"/>
      <c r="J9" s="417"/>
    </row>
    <row r="10" spans="2:10" ht="127.5">
      <c r="B10" s="420" t="s">
        <v>833</v>
      </c>
      <c r="C10" s="457" t="s">
        <v>834</v>
      </c>
      <c r="D10" s="458" t="s">
        <v>993</v>
      </c>
      <c r="E10" s="458"/>
      <c r="F10" s="457" t="s">
        <v>190</v>
      </c>
      <c r="G10" s="83" t="s">
        <v>661</v>
      </c>
      <c r="H10" s="84"/>
      <c r="I10" s="324"/>
      <c r="J10" s="405" t="s">
        <v>99</v>
      </c>
    </row>
    <row r="11" spans="2:10" ht="140.25">
      <c r="B11" s="420" t="s">
        <v>835</v>
      </c>
      <c r="C11" s="457" t="s">
        <v>836</v>
      </c>
      <c r="D11" s="458" t="s">
        <v>992</v>
      </c>
      <c r="E11" s="458"/>
      <c r="F11" s="457" t="s">
        <v>190</v>
      </c>
      <c r="G11" s="83" t="s">
        <v>661</v>
      </c>
      <c r="H11" s="84"/>
      <c r="I11" s="334"/>
      <c r="J11" s="405" t="s">
        <v>99</v>
      </c>
    </row>
    <row r="12" spans="2:10" ht="76.5">
      <c r="B12" s="420" t="s">
        <v>837</v>
      </c>
      <c r="C12" s="457" t="s">
        <v>838</v>
      </c>
      <c r="D12" s="458" t="s">
        <v>991</v>
      </c>
      <c r="E12" s="458"/>
      <c r="F12" s="457" t="s">
        <v>190</v>
      </c>
      <c r="G12" s="83" t="s">
        <v>661</v>
      </c>
      <c r="H12" s="84"/>
      <c r="I12" s="334"/>
      <c r="J12" s="405" t="s">
        <v>99</v>
      </c>
    </row>
    <row r="13" spans="2:10" ht="114.75">
      <c r="B13" s="420" t="s">
        <v>839</v>
      </c>
      <c r="C13" s="457" t="s">
        <v>840</v>
      </c>
      <c r="D13" s="458" t="s">
        <v>990</v>
      </c>
      <c r="E13" s="458"/>
      <c r="F13" s="457" t="s">
        <v>190</v>
      </c>
      <c r="G13" s="83" t="s">
        <v>661</v>
      </c>
      <c r="H13" s="84"/>
      <c r="I13" s="334"/>
      <c r="J13" s="405" t="s">
        <v>99</v>
      </c>
    </row>
    <row r="14" spans="2:10" ht="204">
      <c r="B14" s="420" t="s">
        <v>841</v>
      </c>
      <c r="C14" s="457" t="s">
        <v>842</v>
      </c>
      <c r="D14" s="458" t="s">
        <v>989</v>
      </c>
      <c r="E14" s="458"/>
      <c r="F14" s="457" t="s">
        <v>190</v>
      </c>
      <c r="G14" s="83" t="s">
        <v>661</v>
      </c>
      <c r="H14" s="84"/>
      <c r="I14" s="334"/>
      <c r="J14" s="405" t="s">
        <v>99</v>
      </c>
    </row>
    <row r="15" spans="2:10" ht="63.75">
      <c r="B15" s="420" t="s">
        <v>843</v>
      </c>
      <c r="C15" s="457" t="s">
        <v>844</v>
      </c>
      <c r="D15" s="458" t="s">
        <v>845</v>
      </c>
      <c r="E15" s="458"/>
      <c r="F15" s="457" t="s">
        <v>190</v>
      </c>
      <c r="G15" s="83" t="s">
        <v>661</v>
      </c>
      <c r="H15" s="84"/>
      <c r="I15" s="334"/>
      <c r="J15" s="405" t="s">
        <v>99</v>
      </c>
    </row>
    <row r="16" spans="2:10" ht="63.75">
      <c r="B16" s="420" t="s">
        <v>846</v>
      </c>
      <c r="C16" s="457" t="s">
        <v>847</v>
      </c>
      <c r="D16" s="458" t="s">
        <v>848</v>
      </c>
      <c r="E16" s="458"/>
      <c r="F16" s="457" t="s">
        <v>190</v>
      </c>
      <c r="G16" s="83" t="s">
        <v>661</v>
      </c>
      <c r="H16" s="84"/>
      <c r="I16" s="334"/>
      <c r="J16" s="405" t="s">
        <v>99</v>
      </c>
    </row>
    <row r="17" spans="2:10" ht="38.25">
      <c r="B17" s="420" t="s">
        <v>849</v>
      </c>
      <c r="C17" s="457" t="s">
        <v>850</v>
      </c>
      <c r="D17" s="458" t="s">
        <v>988</v>
      </c>
      <c r="E17" s="458"/>
      <c r="F17" s="457" t="s">
        <v>190</v>
      </c>
      <c r="G17" s="83" t="s">
        <v>661</v>
      </c>
      <c r="H17" s="84"/>
      <c r="I17" s="334"/>
      <c r="J17" s="405" t="s">
        <v>99</v>
      </c>
    </row>
    <row r="18" spans="2:10" ht="63.75">
      <c r="B18" s="420" t="s">
        <v>851</v>
      </c>
      <c r="C18" s="457" t="s">
        <v>852</v>
      </c>
      <c r="D18" s="458" t="s">
        <v>987</v>
      </c>
      <c r="E18" s="458"/>
      <c r="F18" s="457" t="s">
        <v>190</v>
      </c>
      <c r="G18" s="83" t="s">
        <v>661</v>
      </c>
      <c r="H18" s="84"/>
      <c r="I18" s="334"/>
      <c r="J18" s="405" t="s">
        <v>99</v>
      </c>
    </row>
    <row r="19" spans="2:10" ht="306">
      <c r="B19" s="420" t="s">
        <v>853</v>
      </c>
      <c r="C19" s="457" t="s">
        <v>854</v>
      </c>
      <c r="D19" s="458" t="s">
        <v>986</v>
      </c>
      <c r="E19" s="458"/>
      <c r="F19" s="457" t="s">
        <v>190</v>
      </c>
      <c r="G19" s="83" t="s">
        <v>661</v>
      </c>
      <c r="H19" s="84"/>
      <c r="I19" s="334"/>
      <c r="J19" s="405" t="s">
        <v>99</v>
      </c>
    </row>
    <row r="20" spans="2:10" ht="102">
      <c r="B20" s="420" t="s">
        <v>855</v>
      </c>
      <c r="C20" s="457" t="s">
        <v>856</v>
      </c>
      <c r="D20" s="458" t="s">
        <v>985</v>
      </c>
      <c r="E20" s="458"/>
      <c r="F20" s="457" t="s">
        <v>189</v>
      </c>
      <c r="G20" s="83" t="s">
        <v>661</v>
      </c>
      <c r="H20" s="84"/>
      <c r="I20" s="84"/>
      <c r="J20" s="405"/>
    </row>
    <row r="21" spans="2:10" ht="102">
      <c r="B21" s="420" t="s">
        <v>857</v>
      </c>
      <c r="C21" s="457" t="s">
        <v>858</v>
      </c>
      <c r="D21" s="458" t="s">
        <v>984</v>
      </c>
      <c r="E21" s="458"/>
      <c r="F21" s="457" t="s">
        <v>190</v>
      </c>
      <c r="G21" s="83" t="s">
        <v>661</v>
      </c>
      <c r="H21" s="84"/>
      <c r="I21" s="334"/>
      <c r="J21" s="405" t="s">
        <v>99</v>
      </c>
    </row>
    <row r="22" spans="2:10" ht="127.5">
      <c r="B22" s="420" t="s">
        <v>859</v>
      </c>
      <c r="C22" s="457" t="s">
        <v>860</v>
      </c>
      <c r="D22" s="458" t="s">
        <v>983</v>
      </c>
      <c r="E22" s="458"/>
      <c r="F22" s="457" t="s">
        <v>190</v>
      </c>
      <c r="G22" s="83" t="s">
        <v>661</v>
      </c>
      <c r="H22" s="84"/>
      <c r="I22" s="334"/>
      <c r="J22" s="405" t="s">
        <v>99</v>
      </c>
    </row>
    <row r="23" spans="2:10" ht="76.5">
      <c r="B23" s="420" t="s">
        <v>861</v>
      </c>
      <c r="C23" s="457" t="s">
        <v>862</v>
      </c>
      <c r="D23" s="458" t="s">
        <v>982</v>
      </c>
      <c r="E23" s="458"/>
      <c r="F23" s="457" t="s">
        <v>190</v>
      </c>
      <c r="G23" s="83" t="s">
        <v>661</v>
      </c>
      <c r="H23" s="84"/>
      <c r="I23" s="334"/>
      <c r="J23" s="405" t="s">
        <v>99</v>
      </c>
    </row>
    <row r="24" spans="2:10" ht="63.75">
      <c r="B24" s="420" t="s">
        <v>863</v>
      </c>
      <c r="C24" s="457" t="s">
        <v>864</v>
      </c>
      <c r="D24" s="458" t="s">
        <v>865</v>
      </c>
      <c r="E24" s="458"/>
      <c r="F24" s="457" t="s">
        <v>189</v>
      </c>
      <c r="G24" s="83" t="s">
        <v>661</v>
      </c>
      <c r="H24" s="84"/>
      <c r="I24" s="84"/>
      <c r="J24" s="405" t="s">
        <v>99</v>
      </c>
    </row>
    <row r="25" spans="2:10" ht="12.75">
      <c r="B25" s="652" t="s">
        <v>866</v>
      </c>
      <c r="C25" s="653"/>
      <c r="D25" s="456"/>
      <c r="E25" s="456"/>
      <c r="F25" s="456"/>
      <c r="G25" s="417"/>
      <c r="H25" s="417"/>
      <c r="I25" s="417"/>
      <c r="J25" s="417"/>
    </row>
    <row r="26" spans="2:10" ht="102">
      <c r="B26" s="457" t="s">
        <v>867</v>
      </c>
      <c r="C26" s="457" t="s">
        <v>868</v>
      </c>
      <c r="D26" s="458" t="s">
        <v>981</v>
      </c>
      <c r="E26" s="458"/>
      <c r="F26" s="457" t="s">
        <v>190</v>
      </c>
      <c r="G26" s="83" t="s">
        <v>661</v>
      </c>
      <c r="H26" s="84"/>
      <c r="I26" s="334"/>
      <c r="J26" s="405" t="s">
        <v>99</v>
      </c>
    </row>
    <row r="27" spans="2:10" ht="25.5">
      <c r="B27" s="418" t="s">
        <v>1210</v>
      </c>
      <c r="C27" s="414"/>
      <c r="D27" s="419"/>
      <c r="E27" s="419"/>
      <c r="F27" s="417"/>
      <c r="G27" s="417"/>
      <c r="H27" s="417"/>
      <c r="I27" s="417"/>
      <c r="J27" s="417"/>
    </row>
    <row r="28" spans="2:10" ht="63.75">
      <c r="B28" s="420" t="s">
        <v>1209</v>
      </c>
      <c r="C28" s="420" t="s">
        <v>1211</v>
      </c>
      <c r="D28" s="421" t="s">
        <v>1212</v>
      </c>
      <c r="E28" s="421"/>
      <c r="F28" s="457" t="s">
        <v>190</v>
      </c>
      <c r="G28" s="83" t="s">
        <v>661</v>
      </c>
      <c r="H28" s="84"/>
      <c r="I28" s="334"/>
      <c r="J28" s="405" t="s">
        <v>99</v>
      </c>
    </row>
    <row r="29" ht="12.75">
      <c r="J29" s="403"/>
    </row>
    <row r="30" spans="3:10" ht="15.75">
      <c r="C30" s="274" t="s">
        <v>107</v>
      </c>
      <c r="J30" s="403"/>
    </row>
    <row r="31" spans="3:10" ht="13.5" thickBot="1">
      <c r="C31" s="5"/>
      <c r="J31" s="403"/>
    </row>
    <row r="32" spans="3:10" ht="12.75">
      <c r="C32" s="275" t="str">
        <f>IF(OR($H$10="No",$H$11="No",$H$12="No",$H$13="No",$H$14="No",$H$15="No",$H$16="No",$H$17="No",$H$18="No",$H$19="No",$H$21="No",$H$22="No",$H$23="No",$H$26="No",$H$28="No"),"","Self-Evalution Checklist should be submitted to NHS Digital for Audit purposes")</f>
        <v>Self-Evalution Checklist should be submitted to NHS Digital for Audit purposes</v>
      </c>
      <c r="D32" s="459"/>
      <c r="E32" s="460"/>
      <c r="J32" s="403"/>
    </row>
    <row r="33" spans="3:10" ht="13.5" thickBot="1">
      <c r="C33" s="279">
        <f>IF(OR($H$10="No",$H$11="No",$H$12="No",$H$13="No",$H$14="No",$H$15="No",$H$16="No",$H$17="No",$H$18="No",$H$19="No",$H$21="No",$H$22="No",$H$23="No",$H$26="No",$H$28="No"),"SMS Client Requirements have non-compliant 'Must' requirements. Self-Evalution Checklist must be submitted to NHS Digital for approval","")</f>
      </c>
      <c r="D33" s="461"/>
      <c r="E33" s="462"/>
      <c r="J33" s="403"/>
    </row>
    <row r="34" ht="12.75">
      <c r="J34" s="403"/>
    </row>
    <row r="35" ht="12.75">
      <c r="J35" s="403"/>
    </row>
    <row r="36" ht="12.75">
      <c r="J36" s="403"/>
    </row>
    <row r="37" ht="12.75">
      <c r="J37" s="403"/>
    </row>
    <row r="38" ht="12.75">
      <c r="J38" s="403"/>
    </row>
    <row r="39" ht="12.75">
      <c r="J39" s="403"/>
    </row>
    <row r="40" ht="12.75">
      <c r="J40" s="403"/>
    </row>
    <row r="41" ht="12.75">
      <c r="J41" s="403"/>
    </row>
    <row r="71" ht="12.75">
      <c r="H71" s="454" t="s">
        <v>14</v>
      </c>
    </row>
    <row r="72" ht="12.75">
      <c r="H72" s="454" t="s">
        <v>15</v>
      </c>
    </row>
    <row r="73" ht="12.75">
      <c r="H73" s="454" t="s">
        <v>97</v>
      </c>
    </row>
    <row r="74" ht="12.75">
      <c r="H74" s="454" t="s">
        <v>98</v>
      </c>
    </row>
  </sheetData>
  <sheetProtection/>
  <mergeCells count="2">
    <mergeCell ref="B9:C9"/>
    <mergeCell ref="B25:C25"/>
  </mergeCells>
  <conditionalFormatting sqref="H10">
    <cfRule type="cellIs" priority="11" dxfId="39" operator="equal" stopIfTrue="1">
      <formula>"No"</formula>
    </cfRule>
  </conditionalFormatting>
  <conditionalFormatting sqref="I10">
    <cfRule type="expression" priority="10" dxfId="39" stopIfTrue="1">
      <formula>AND($H10="No",$I10="")</formula>
    </cfRule>
  </conditionalFormatting>
  <conditionalFormatting sqref="H11:H19">
    <cfRule type="cellIs" priority="9" dxfId="39" operator="equal" stopIfTrue="1">
      <formula>"No"</formula>
    </cfRule>
  </conditionalFormatting>
  <conditionalFormatting sqref="I11:I19">
    <cfRule type="expression" priority="8" dxfId="39" stopIfTrue="1">
      <formula>AND($H11="No",$I11="")</formula>
    </cfRule>
  </conditionalFormatting>
  <conditionalFormatting sqref="H21:H23">
    <cfRule type="cellIs" priority="7" dxfId="39" operator="equal" stopIfTrue="1">
      <formula>"No"</formula>
    </cfRule>
  </conditionalFormatting>
  <conditionalFormatting sqref="I21:I23">
    <cfRule type="expression" priority="6" dxfId="39" stopIfTrue="1">
      <formula>AND($H21="No",$I21="")</formula>
    </cfRule>
  </conditionalFormatting>
  <conditionalFormatting sqref="H26">
    <cfRule type="cellIs" priority="5" dxfId="39" operator="equal" stopIfTrue="1">
      <formula>"No"</formula>
    </cfRule>
  </conditionalFormatting>
  <conditionalFormatting sqref="I26">
    <cfRule type="expression" priority="4" dxfId="39" stopIfTrue="1">
      <formula>AND($H26="No",$I26="")</formula>
    </cfRule>
  </conditionalFormatting>
  <conditionalFormatting sqref="I28">
    <cfRule type="expression" priority="2" dxfId="39" stopIfTrue="1">
      <formula>AND($H28="No",$I28="")</formula>
    </cfRule>
  </conditionalFormatting>
  <conditionalFormatting sqref="H28">
    <cfRule type="cellIs" priority="1" dxfId="39" operator="equal" stopIfTrue="1">
      <formula>"No"</formula>
    </cfRule>
  </conditionalFormatting>
  <dataValidations count="1">
    <dataValidation type="list" allowBlank="1" showInputMessage="1" showErrorMessage="1" promptTitle="Status" prompt="Select ..." sqref="H10:H24 H26 H28">
      <formula1>"Yes, No, N/A"</formula1>
    </dataValidation>
  </dataValidations>
  <printOptions/>
  <pageMargins left="0.75" right="0.75" top="1" bottom="1" header="0.5" footer="0.5"/>
  <pageSetup fitToHeight="5" fitToWidth="1" horizontalDpi="600" verticalDpi="600" orientation="landscape" paperSize="8" scale="84" r:id="rId1"/>
</worksheet>
</file>

<file path=xl/worksheets/sheet18.xml><?xml version="1.0" encoding="utf-8"?>
<worksheet xmlns="http://schemas.openxmlformats.org/spreadsheetml/2006/main" xmlns:r="http://schemas.openxmlformats.org/officeDocument/2006/relationships">
  <sheetPr>
    <pageSetUpPr fitToPage="1"/>
  </sheetPr>
  <dimension ref="A1:R73"/>
  <sheetViews>
    <sheetView zoomScale="80" zoomScaleNormal="80"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1.7109375" style="402" customWidth="1"/>
    <col min="2" max="2" width="19.28125" style="404" customWidth="1"/>
    <col min="3" max="3" width="30.140625" style="404" customWidth="1"/>
    <col min="4" max="4" width="69.00390625" style="403" customWidth="1"/>
    <col min="5" max="5" width="25.8515625" style="403" customWidth="1"/>
    <col min="6" max="6" width="11.421875" style="403" customWidth="1"/>
    <col min="7" max="7" width="24.7109375" style="402" customWidth="1"/>
    <col min="8" max="8" width="12.28125" style="402" customWidth="1"/>
    <col min="9" max="9" width="29.8515625" style="402" customWidth="1"/>
    <col min="10" max="10" width="7.7109375" style="402" customWidth="1"/>
    <col min="11" max="16384" width="9.140625" style="402" customWidth="1"/>
  </cols>
  <sheetData>
    <row r="1" spans="1:6" s="369" customFormat="1" ht="18">
      <c r="A1" s="366" t="s">
        <v>1153</v>
      </c>
      <c r="B1" s="366"/>
      <c r="C1" s="367"/>
      <c r="D1" s="368"/>
      <c r="E1" s="368"/>
      <c r="F1" s="368"/>
    </row>
    <row r="2" spans="2:10" s="369" customFormat="1" ht="12.75">
      <c r="B2" s="367"/>
      <c r="C2" s="367"/>
      <c r="D2" s="368"/>
      <c r="E2" s="368"/>
      <c r="F2" s="368"/>
      <c r="J2" s="368"/>
    </row>
    <row r="3" spans="2:6" s="369" customFormat="1" ht="12.75">
      <c r="B3" s="367" t="s">
        <v>588</v>
      </c>
      <c r="C3" s="367"/>
      <c r="D3" s="368"/>
      <c r="E3" s="368"/>
      <c r="F3" s="368"/>
    </row>
    <row r="4" spans="2:10" s="409" customFormat="1" ht="12.75">
      <c r="B4" s="367"/>
      <c r="C4" s="411"/>
      <c r="D4" s="410"/>
      <c r="E4" s="410"/>
      <c r="F4" s="410"/>
      <c r="J4" s="410"/>
    </row>
    <row r="5" spans="2:18" s="409" customFormat="1" ht="15.75">
      <c r="B5" s="367" t="s">
        <v>209</v>
      </c>
      <c r="C5" s="411"/>
      <c r="D5" s="411"/>
      <c r="E5" s="411"/>
      <c r="F5" s="411"/>
      <c r="G5" s="411"/>
      <c r="H5" s="411"/>
      <c r="I5" s="411"/>
      <c r="J5" s="411"/>
      <c r="K5" s="411"/>
      <c r="L5" s="411"/>
      <c r="M5" s="411"/>
      <c r="N5" s="411"/>
      <c r="O5" s="411"/>
      <c r="P5" s="411"/>
      <c r="Q5" s="411"/>
      <c r="R5" s="411"/>
    </row>
    <row r="6" spans="2:18" s="409" customFormat="1" ht="12.75">
      <c r="B6" s="367" t="s">
        <v>218</v>
      </c>
      <c r="C6" s="411"/>
      <c r="D6" s="411"/>
      <c r="E6" s="411"/>
      <c r="F6" s="411"/>
      <c r="G6" s="411"/>
      <c r="H6" s="411"/>
      <c r="I6" s="411"/>
      <c r="J6" s="411"/>
      <c r="K6" s="411"/>
      <c r="L6" s="411"/>
      <c r="M6" s="411"/>
      <c r="N6" s="411"/>
      <c r="O6" s="411"/>
      <c r="P6" s="411"/>
      <c r="Q6" s="411"/>
      <c r="R6" s="411"/>
    </row>
    <row r="7" spans="2:11" s="369" customFormat="1" ht="12.75">
      <c r="B7" s="367"/>
      <c r="C7" s="367"/>
      <c r="D7" s="368"/>
      <c r="E7" s="368"/>
      <c r="F7" s="368"/>
      <c r="J7" s="368"/>
      <c r="K7" s="368"/>
    </row>
    <row r="8" spans="2:10" ht="25.5">
      <c r="B8" s="413" t="s">
        <v>94</v>
      </c>
      <c r="C8" s="413" t="s">
        <v>1</v>
      </c>
      <c r="D8" s="413" t="s">
        <v>95</v>
      </c>
      <c r="E8" s="413" t="s">
        <v>3</v>
      </c>
      <c r="F8" s="413" t="s">
        <v>16</v>
      </c>
      <c r="G8" s="413" t="s">
        <v>188</v>
      </c>
      <c r="H8" s="413" t="s">
        <v>96</v>
      </c>
      <c r="I8" s="413" t="s">
        <v>125</v>
      </c>
      <c r="J8" s="413" t="s">
        <v>16</v>
      </c>
    </row>
    <row r="9" spans="2:10" ht="12.75">
      <c r="B9" s="650" t="s">
        <v>869</v>
      </c>
      <c r="C9" s="651"/>
      <c r="D9" s="456"/>
      <c r="E9" s="456"/>
      <c r="F9" s="456"/>
      <c r="G9" s="417"/>
      <c r="H9" s="417"/>
      <c r="I9" s="417"/>
      <c r="J9" s="417"/>
    </row>
    <row r="10" spans="2:10" ht="102">
      <c r="B10" s="457" t="s">
        <v>870</v>
      </c>
      <c r="C10" s="457" t="s">
        <v>871</v>
      </c>
      <c r="D10" s="458" t="s">
        <v>1021</v>
      </c>
      <c r="E10" s="458" t="s">
        <v>1130</v>
      </c>
      <c r="F10" s="457" t="s">
        <v>190</v>
      </c>
      <c r="G10" s="320" t="s">
        <v>589</v>
      </c>
      <c r="H10" s="80"/>
      <c r="I10" s="333"/>
      <c r="J10" s="405" t="s">
        <v>99</v>
      </c>
    </row>
    <row r="11" spans="2:10" ht="63.75">
      <c r="B11" s="457" t="s">
        <v>872</v>
      </c>
      <c r="C11" s="457" t="s">
        <v>873</v>
      </c>
      <c r="D11" s="458" t="s">
        <v>1022</v>
      </c>
      <c r="E11" s="458" t="s">
        <v>1130</v>
      </c>
      <c r="F11" s="457" t="s">
        <v>190</v>
      </c>
      <c r="G11" s="320" t="s">
        <v>589</v>
      </c>
      <c r="H11" s="80"/>
      <c r="I11" s="333"/>
      <c r="J11" s="405" t="s">
        <v>99</v>
      </c>
    </row>
    <row r="12" spans="2:10" ht="35.25" customHeight="1">
      <c r="B12" s="457" t="s">
        <v>874</v>
      </c>
      <c r="C12" s="457" t="s">
        <v>875</v>
      </c>
      <c r="D12" s="458" t="s">
        <v>876</v>
      </c>
      <c r="E12" s="458"/>
      <c r="F12" s="457" t="s">
        <v>190</v>
      </c>
      <c r="G12" s="320" t="s">
        <v>589</v>
      </c>
      <c r="H12" s="80"/>
      <c r="I12" s="333"/>
      <c r="J12" s="405" t="s">
        <v>99</v>
      </c>
    </row>
    <row r="13" spans="2:10" ht="89.25">
      <c r="B13" s="457" t="s">
        <v>877</v>
      </c>
      <c r="C13" s="457" t="s">
        <v>878</v>
      </c>
      <c r="D13" s="458" t="s">
        <v>879</v>
      </c>
      <c r="E13" s="458"/>
      <c r="F13" s="457" t="s">
        <v>190</v>
      </c>
      <c r="G13" s="320" t="s">
        <v>589</v>
      </c>
      <c r="H13" s="80"/>
      <c r="I13" s="333"/>
      <c r="J13" s="405" t="s">
        <v>99</v>
      </c>
    </row>
    <row r="14" spans="2:10" ht="63.75">
      <c r="B14" s="457" t="s">
        <v>880</v>
      </c>
      <c r="C14" s="457" t="s">
        <v>881</v>
      </c>
      <c r="D14" s="458" t="s">
        <v>882</v>
      </c>
      <c r="E14" s="458" t="s">
        <v>883</v>
      </c>
      <c r="F14" s="457" t="s">
        <v>190</v>
      </c>
      <c r="G14" s="83" t="s">
        <v>661</v>
      </c>
      <c r="H14" s="84"/>
      <c r="I14" s="334"/>
      <c r="J14" s="405" t="s">
        <v>99</v>
      </c>
    </row>
    <row r="15" spans="2:10" ht="89.25">
      <c r="B15" s="457" t="s">
        <v>884</v>
      </c>
      <c r="C15" s="457" t="s">
        <v>885</v>
      </c>
      <c r="D15" s="458" t="s">
        <v>886</v>
      </c>
      <c r="E15" s="458" t="s">
        <v>887</v>
      </c>
      <c r="F15" s="457" t="s">
        <v>190</v>
      </c>
      <c r="G15" s="320" t="s">
        <v>589</v>
      </c>
      <c r="H15" s="80"/>
      <c r="I15" s="333"/>
      <c r="J15" s="405" t="s">
        <v>99</v>
      </c>
    </row>
    <row r="16" spans="2:10" ht="136.5" customHeight="1">
      <c r="B16" s="457" t="s">
        <v>888</v>
      </c>
      <c r="C16" s="457" t="s">
        <v>889</v>
      </c>
      <c r="D16" s="458" t="s">
        <v>890</v>
      </c>
      <c r="E16" s="458" t="s">
        <v>891</v>
      </c>
      <c r="F16" s="457" t="s">
        <v>190</v>
      </c>
      <c r="G16" s="320" t="s">
        <v>589</v>
      </c>
      <c r="H16" s="80"/>
      <c r="I16" s="333"/>
      <c r="J16" s="405" t="s">
        <v>99</v>
      </c>
    </row>
    <row r="17" spans="2:10" ht="331.5">
      <c r="B17" s="457" t="s">
        <v>892</v>
      </c>
      <c r="C17" s="457" t="s">
        <v>893</v>
      </c>
      <c r="D17" s="458" t="s">
        <v>894</v>
      </c>
      <c r="E17" s="458" t="s">
        <v>895</v>
      </c>
      <c r="F17" s="457" t="s">
        <v>190</v>
      </c>
      <c r="G17" s="320" t="s">
        <v>589</v>
      </c>
      <c r="H17" s="80"/>
      <c r="I17" s="333"/>
      <c r="J17" s="405" t="s">
        <v>99</v>
      </c>
    </row>
    <row r="18" spans="2:10" ht="71.25" customHeight="1">
      <c r="B18" s="457" t="s">
        <v>896</v>
      </c>
      <c r="C18" s="457" t="s">
        <v>897</v>
      </c>
      <c r="D18" s="458" t="s">
        <v>898</v>
      </c>
      <c r="E18" s="458" t="s">
        <v>899</v>
      </c>
      <c r="F18" s="457" t="s">
        <v>190</v>
      </c>
      <c r="G18" s="320" t="s">
        <v>589</v>
      </c>
      <c r="H18" s="80"/>
      <c r="I18" s="333"/>
      <c r="J18" s="405" t="s">
        <v>99</v>
      </c>
    </row>
    <row r="19" spans="2:10" ht="57" customHeight="1">
      <c r="B19" s="457" t="s">
        <v>900</v>
      </c>
      <c r="C19" s="457" t="s">
        <v>901</v>
      </c>
      <c r="D19" s="458" t="s">
        <v>902</v>
      </c>
      <c r="E19" s="458" t="s">
        <v>903</v>
      </c>
      <c r="F19" s="457" t="s">
        <v>190</v>
      </c>
      <c r="G19" s="320" t="s">
        <v>589</v>
      </c>
      <c r="H19" s="80"/>
      <c r="I19" s="333"/>
      <c r="J19" s="405" t="s">
        <v>99</v>
      </c>
    </row>
    <row r="20" spans="2:10" ht="371.25" customHeight="1">
      <c r="B20" s="457" t="s">
        <v>904</v>
      </c>
      <c r="C20" s="457" t="s">
        <v>905</v>
      </c>
      <c r="D20" s="458" t="s">
        <v>906</v>
      </c>
      <c r="E20" s="458" t="s">
        <v>907</v>
      </c>
      <c r="F20" s="457" t="s">
        <v>190</v>
      </c>
      <c r="G20" s="320" t="s">
        <v>589</v>
      </c>
      <c r="H20" s="80"/>
      <c r="I20" s="333"/>
      <c r="J20" s="405" t="s">
        <v>99</v>
      </c>
    </row>
    <row r="21" spans="2:10" ht="51">
      <c r="B21" s="457" t="s">
        <v>908</v>
      </c>
      <c r="C21" s="457" t="s">
        <v>909</v>
      </c>
      <c r="D21" s="458" t="s">
        <v>910</v>
      </c>
      <c r="E21" s="458" t="s">
        <v>911</v>
      </c>
      <c r="F21" s="457" t="s">
        <v>189</v>
      </c>
      <c r="G21" s="320" t="s">
        <v>589</v>
      </c>
      <c r="H21" s="80"/>
      <c r="I21" s="333"/>
      <c r="J21" s="405"/>
    </row>
    <row r="22" spans="2:10" ht="114.75">
      <c r="B22" s="457" t="s">
        <v>912</v>
      </c>
      <c r="C22" s="457" t="s">
        <v>913</v>
      </c>
      <c r="D22" s="458" t="s">
        <v>914</v>
      </c>
      <c r="E22" s="458"/>
      <c r="F22" s="457" t="s">
        <v>190</v>
      </c>
      <c r="G22" s="320" t="s">
        <v>589</v>
      </c>
      <c r="H22" s="80"/>
      <c r="I22" s="333"/>
      <c r="J22" s="405" t="s">
        <v>99</v>
      </c>
    </row>
    <row r="23" spans="2:10" ht="178.5">
      <c r="B23" s="457" t="s">
        <v>915</v>
      </c>
      <c r="C23" s="457" t="s">
        <v>916</v>
      </c>
      <c r="D23" s="458" t="s">
        <v>917</v>
      </c>
      <c r="E23" s="458" t="s">
        <v>918</v>
      </c>
      <c r="F23" s="457" t="s">
        <v>190</v>
      </c>
      <c r="G23" s="83" t="s">
        <v>661</v>
      </c>
      <c r="H23" s="84"/>
      <c r="I23" s="334"/>
      <c r="J23" s="405" t="s">
        <v>99</v>
      </c>
    </row>
    <row r="24" spans="2:10" ht="63.75">
      <c r="B24" s="457" t="s">
        <v>919</v>
      </c>
      <c r="C24" s="457" t="s">
        <v>920</v>
      </c>
      <c r="D24" s="458" t="s">
        <v>921</v>
      </c>
      <c r="E24" s="458" t="s">
        <v>922</v>
      </c>
      <c r="F24" s="457" t="s">
        <v>190</v>
      </c>
      <c r="G24" s="83" t="s">
        <v>661</v>
      </c>
      <c r="H24" s="84"/>
      <c r="I24" s="334"/>
      <c r="J24" s="405" t="s">
        <v>99</v>
      </c>
    </row>
    <row r="25" spans="2:10" ht="43.5" customHeight="1">
      <c r="B25" s="654" t="s">
        <v>923</v>
      </c>
      <c r="C25" s="654" t="s">
        <v>924</v>
      </c>
      <c r="D25" s="656" t="s">
        <v>925</v>
      </c>
      <c r="E25" s="656" t="s">
        <v>926</v>
      </c>
      <c r="F25" s="654" t="s">
        <v>190</v>
      </c>
      <c r="G25" s="83" t="s">
        <v>661</v>
      </c>
      <c r="H25" s="512"/>
      <c r="I25" s="513"/>
      <c r="J25" s="586" t="s">
        <v>99</v>
      </c>
    </row>
    <row r="26" spans="2:10" ht="47.25" customHeight="1">
      <c r="B26" s="655"/>
      <c r="C26" s="655"/>
      <c r="D26" s="657"/>
      <c r="E26" s="657"/>
      <c r="F26" s="655"/>
      <c r="G26" s="320" t="s">
        <v>589</v>
      </c>
      <c r="H26" s="514"/>
      <c r="I26" s="513"/>
      <c r="J26" s="587"/>
    </row>
    <row r="27" spans="2:10" ht="30" customHeight="1">
      <c r="B27" s="418" t="s">
        <v>1213</v>
      </c>
      <c r="C27" s="414"/>
      <c r="D27" s="419"/>
      <c r="E27" s="419"/>
      <c r="F27" s="417"/>
      <c r="G27" s="417"/>
      <c r="H27" s="417"/>
      <c r="I27" s="417"/>
      <c r="J27" s="417"/>
    </row>
    <row r="28" spans="2:10" ht="67.5" customHeight="1">
      <c r="B28" s="420" t="s">
        <v>1214</v>
      </c>
      <c r="C28" s="420" t="s">
        <v>1211</v>
      </c>
      <c r="D28" s="421" t="s">
        <v>1212</v>
      </c>
      <c r="E28" s="421"/>
      <c r="F28" s="457" t="s">
        <v>190</v>
      </c>
      <c r="G28" s="83" t="s">
        <v>661</v>
      </c>
      <c r="H28" s="84"/>
      <c r="I28" s="334"/>
      <c r="J28" s="405" t="s">
        <v>99</v>
      </c>
    </row>
    <row r="29" spans="3:10" ht="12.75">
      <c r="C29" s="367"/>
      <c r="J29" s="403"/>
    </row>
    <row r="30" ht="12.75">
      <c r="J30" s="403"/>
    </row>
    <row r="31" spans="3:10" ht="15.75">
      <c r="C31" s="274" t="s">
        <v>107</v>
      </c>
      <c r="J31" s="403"/>
    </row>
    <row r="32" spans="3:10" ht="13.5" thickBot="1">
      <c r="C32" s="5"/>
      <c r="J32" s="403"/>
    </row>
    <row r="33" spans="3:10" ht="12.75">
      <c r="C33" s="275" t="str">
        <f>IF(OR($H$10="No",$H$11="No",$H$12="No",$H$13="No",$H$14="No",$H$15="No",$H$16="No",$H$17="No",$H$18="No",$H$19="No",$H$20="No",$H$22="No",$H$23="No",$H$24="No",$H$25="No",$H$26="No",$H$28="No"),"","Self-Evalution Checklist should be submitted to NHS Digital for Audit purposes")</f>
        <v>Self-Evalution Checklist should be submitted to NHS Digital for Audit purposes</v>
      </c>
      <c r="D33" s="459"/>
      <c r="E33" s="459"/>
      <c r="F33" s="460"/>
      <c r="J33" s="403"/>
    </row>
    <row r="34" spans="3:10" ht="13.5" thickBot="1">
      <c r="C34" s="279">
        <f>IF(OR($H$10="No",$H$11="No",$H$12="No",$H$13="No",$H$14="No",,$H$15="No",$H$16="No",$H$17="No",$H$18="No",$H$19="No",$H$20="No",$H$22="No",$H$23="No",$H$24="No",$H$25="No",$H$26="No",$H$28="No"),"SMS Client Requirements have non-compliant 'Must' requirements. Self-Evalution Checklist must be submitted to NHS Digital for approval","")</f>
      </c>
      <c r="D34" s="461"/>
      <c r="E34" s="461"/>
      <c r="F34" s="462"/>
      <c r="J34" s="403"/>
    </row>
    <row r="35" ht="12.75">
      <c r="J35" s="403"/>
    </row>
    <row r="36" ht="12.75">
      <c r="J36" s="403"/>
    </row>
    <row r="37" ht="12.75">
      <c r="J37" s="403"/>
    </row>
    <row r="38" ht="12.75">
      <c r="J38" s="403"/>
    </row>
    <row r="39" ht="12.75">
      <c r="J39" s="403"/>
    </row>
    <row r="40" ht="12.75">
      <c r="J40" s="403"/>
    </row>
    <row r="70" ht="12.75">
      <c r="H70" s="454" t="s">
        <v>14</v>
      </c>
    </row>
    <row r="71" ht="12.75">
      <c r="H71" s="454" t="s">
        <v>15</v>
      </c>
    </row>
    <row r="72" ht="12.75">
      <c r="H72" s="454" t="s">
        <v>97</v>
      </c>
    </row>
    <row r="73" ht="12.75">
      <c r="H73" s="454" t="s">
        <v>98</v>
      </c>
    </row>
  </sheetData>
  <sheetProtection/>
  <mergeCells count="7">
    <mergeCell ref="J25:J26"/>
    <mergeCell ref="B9:C9"/>
    <mergeCell ref="B25:B26"/>
    <mergeCell ref="C25:C26"/>
    <mergeCell ref="D25:D26"/>
    <mergeCell ref="E25:E26"/>
    <mergeCell ref="F25:F26"/>
  </mergeCells>
  <conditionalFormatting sqref="H15:H16">
    <cfRule type="cellIs" priority="24" dxfId="39" operator="equal" stopIfTrue="1">
      <formula>"No"</formula>
    </cfRule>
  </conditionalFormatting>
  <conditionalFormatting sqref="H10:H13">
    <cfRule type="cellIs" priority="26" dxfId="39" operator="equal" stopIfTrue="1">
      <formula>"No"</formula>
    </cfRule>
  </conditionalFormatting>
  <conditionalFormatting sqref="I10:I13">
    <cfRule type="expression" priority="25" dxfId="39" stopIfTrue="1">
      <formula>AND($H10="No",$I10="")</formula>
    </cfRule>
  </conditionalFormatting>
  <conditionalFormatting sqref="I15:I16">
    <cfRule type="expression" priority="23" dxfId="39" stopIfTrue="1">
      <formula>AND($H15="No",$I15="")</formula>
    </cfRule>
  </conditionalFormatting>
  <conditionalFormatting sqref="H17:H19">
    <cfRule type="cellIs" priority="20" dxfId="39" operator="equal" stopIfTrue="1">
      <formula>"No"</formula>
    </cfRule>
  </conditionalFormatting>
  <conditionalFormatting sqref="I17:I19">
    <cfRule type="expression" priority="19" dxfId="39" stopIfTrue="1">
      <formula>AND($H17="No",$I17="")</formula>
    </cfRule>
  </conditionalFormatting>
  <conditionalFormatting sqref="H14">
    <cfRule type="cellIs" priority="16" dxfId="39" operator="equal" stopIfTrue="1">
      <formula>"No"</formula>
    </cfRule>
  </conditionalFormatting>
  <conditionalFormatting sqref="I14">
    <cfRule type="expression" priority="15" dxfId="39" stopIfTrue="1">
      <formula>AND($H14="No",$I14="")</formula>
    </cfRule>
  </conditionalFormatting>
  <conditionalFormatting sqref="H23:H25">
    <cfRule type="cellIs" priority="14" dxfId="39" operator="equal" stopIfTrue="1">
      <formula>"No"</formula>
    </cfRule>
  </conditionalFormatting>
  <conditionalFormatting sqref="I23:I25">
    <cfRule type="expression" priority="13" dxfId="39" stopIfTrue="1">
      <formula>AND($H23="No",$I23="")</formula>
    </cfRule>
  </conditionalFormatting>
  <conditionalFormatting sqref="H20">
    <cfRule type="cellIs" priority="10" dxfId="39" operator="equal" stopIfTrue="1">
      <formula>"No"</formula>
    </cfRule>
  </conditionalFormatting>
  <conditionalFormatting sqref="I20">
    <cfRule type="expression" priority="9" dxfId="39" stopIfTrue="1">
      <formula>AND($H20="No",$I20="")</formula>
    </cfRule>
  </conditionalFormatting>
  <conditionalFormatting sqref="H22">
    <cfRule type="cellIs" priority="8" dxfId="39" operator="equal" stopIfTrue="1">
      <formula>"No"</formula>
    </cfRule>
  </conditionalFormatting>
  <conditionalFormatting sqref="I22">
    <cfRule type="expression" priority="7" dxfId="39" stopIfTrue="1">
      <formula>AND($H22="No",$I22="")</formula>
    </cfRule>
  </conditionalFormatting>
  <conditionalFormatting sqref="H26">
    <cfRule type="cellIs" priority="4" dxfId="39" operator="equal" stopIfTrue="1">
      <formula>"No"</formula>
    </cfRule>
  </conditionalFormatting>
  <conditionalFormatting sqref="I26">
    <cfRule type="expression" priority="3" dxfId="39" stopIfTrue="1">
      <formula>AND($H26="No",$I26="")</formula>
    </cfRule>
  </conditionalFormatting>
  <conditionalFormatting sqref="I28">
    <cfRule type="expression" priority="2" dxfId="39" stopIfTrue="1">
      <formula>AND($H28="No",$I28="")</formula>
    </cfRule>
  </conditionalFormatting>
  <conditionalFormatting sqref="H28">
    <cfRule type="cellIs" priority="1" dxfId="39" operator="equal" stopIfTrue="1">
      <formula>"No"</formula>
    </cfRule>
  </conditionalFormatting>
  <dataValidations count="1">
    <dataValidation type="list" allowBlank="1" showInputMessage="1" showErrorMessage="1" promptTitle="Status" prompt="Select ..." sqref="H10:H26 H28">
      <formula1>"Yes, No, N/A"</formula1>
    </dataValidation>
  </dataValidations>
  <printOptions/>
  <pageMargins left="0.75" right="0.75" top="1" bottom="1" header="0.5" footer="0.5"/>
  <pageSetup fitToHeight="5" fitToWidth="1" horizontalDpi="600" verticalDpi="600" orientation="landscape" paperSize="9" scale="57" r:id="rId1"/>
</worksheet>
</file>

<file path=xl/worksheets/sheet19.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1.7109375" style="402" customWidth="1"/>
    <col min="2" max="2" width="19.28125" style="404" customWidth="1"/>
    <col min="3" max="3" width="30.140625" style="404" customWidth="1"/>
    <col min="4" max="4" width="69.00390625" style="403" customWidth="1"/>
    <col min="5" max="5" width="25.8515625" style="403" customWidth="1"/>
    <col min="6" max="6" width="11.421875" style="403" customWidth="1"/>
    <col min="7" max="7" width="24.7109375" style="402" customWidth="1"/>
    <col min="8" max="8" width="12.28125" style="402" customWidth="1"/>
    <col min="9" max="9" width="29.8515625" style="402" customWidth="1"/>
    <col min="10" max="10" width="7.7109375" style="402" customWidth="1"/>
    <col min="11" max="16384" width="9.140625" style="402" customWidth="1"/>
  </cols>
  <sheetData>
    <row r="1" spans="1:6" s="369" customFormat="1" ht="18">
      <c r="A1" s="366" t="s">
        <v>1154</v>
      </c>
      <c r="B1" s="366"/>
      <c r="C1" s="367"/>
      <c r="D1" s="368"/>
      <c r="E1" s="368"/>
      <c r="F1" s="368"/>
    </row>
    <row r="2" spans="2:10" s="369" customFormat="1" ht="12.75">
      <c r="B2" s="367"/>
      <c r="C2" s="367"/>
      <c r="D2" s="368"/>
      <c r="E2" s="368"/>
      <c r="F2" s="368"/>
      <c r="J2" s="368"/>
    </row>
    <row r="3" spans="2:6" s="369" customFormat="1" ht="12.75">
      <c r="B3" s="367" t="s">
        <v>588</v>
      </c>
      <c r="C3" s="367"/>
      <c r="D3" s="368"/>
      <c r="E3" s="368"/>
      <c r="F3" s="368"/>
    </row>
    <row r="4" spans="2:10" s="409" customFormat="1" ht="12.75">
      <c r="B4" s="367"/>
      <c r="C4" s="411"/>
      <c r="D4" s="410"/>
      <c r="E4" s="410"/>
      <c r="F4" s="410"/>
      <c r="J4" s="410"/>
    </row>
    <row r="5" spans="2:18" s="409" customFormat="1" ht="15.75">
      <c r="B5" s="367" t="s">
        <v>209</v>
      </c>
      <c r="C5" s="411"/>
      <c r="D5" s="411"/>
      <c r="E5" s="411"/>
      <c r="F5" s="411"/>
      <c r="G5" s="411"/>
      <c r="H5" s="411"/>
      <c r="I5" s="411"/>
      <c r="J5" s="411"/>
      <c r="K5" s="411"/>
      <c r="L5" s="411"/>
      <c r="M5" s="411"/>
      <c r="N5" s="411"/>
      <c r="O5" s="411"/>
      <c r="P5" s="411"/>
      <c r="Q5" s="411"/>
      <c r="R5" s="411"/>
    </row>
    <row r="6" spans="2:18" s="409" customFormat="1" ht="12.75">
      <c r="B6" s="367" t="s">
        <v>218</v>
      </c>
      <c r="C6" s="411"/>
      <c r="D6" s="411"/>
      <c r="E6" s="411"/>
      <c r="F6" s="411"/>
      <c r="G6" s="411"/>
      <c r="H6" s="411"/>
      <c r="I6" s="411"/>
      <c r="J6" s="411"/>
      <c r="K6" s="411"/>
      <c r="L6" s="411"/>
      <c r="M6" s="411"/>
      <c r="N6" s="411"/>
      <c r="O6" s="411"/>
      <c r="P6" s="411"/>
      <c r="Q6" s="411"/>
      <c r="R6" s="411"/>
    </row>
    <row r="7" spans="2:11" s="369" customFormat="1" ht="12.75">
      <c r="B7" s="367"/>
      <c r="C7" s="367"/>
      <c r="D7" s="368"/>
      <c r="E7" s="368"/>
      <c r="F7" s="368"/>
      <c r="J7" s="368"/>
      <c r="K7" s="368"/>
    </row>
    <row r="8" spans="2:10" ht="25.5">
      <c r="B8" s="413" t="s">
        <v>94</v>
      </c>
      <c r="C8" s="413" t="s">
        <v>1</v>
      </c>
      <c r="D8" s="413" t="s">
        <v>95</v>
      </c>
      <c r="E8" s="413" t="s">
        <v>3</v>
      </c>
      <c r="F8" s="413" t="s">
        <v>16</v>
      </c>
      <c r="G8" s="413" t="s">
        <v>188</v>
      </c>
      <c r="H8" s="413" t="s">
        <v>96</v>
      </c>
      <c r="I8" s="413" t="s">
        <v>125</v>
      </c>
      <c r="J8" s="413" t="s">
        <v>16</v>
      </c>
    </row>
    <row r="9" spans="2:10" ht="12.75">
      <c r="B9" s="650" t="s">
        <v>927</v>
      </c>
      <c r="C9" s="651"/>
      <c r="D9" s="456"/>
      <c r="E9" s="456"/>
      <c r="F9" s="456"/>
      <c r="G9" s="417"/>
      <c r="H9" s="417"/>
      <c r="I9" s="417"/>
      <c r="J9" s="417"/>
    </row>
    <row r="10" spans="2:10" ht="51">
      <c r="B10" s="457" t="s">
        <v>928</v>
      </c>
      <c r="C10" s="457" t="s">
        <v>929</v>
      </c>
      <c r="D10" s="458" t="s">
        <v>930</v>
      </c>
      <c r="E10" s="458"/>
      <c r="F10" s="457" t="s">
        <v>190</v>
      </c>
      <c r="G10" s="83" t="s">
        <v>661</v>
      </c>
      <c r="H10" s="84"/>
      <c r="I10" s="334"/>
      <c r="J10" s="405" t="s">
        <v>99</v>
      </c>
    </row>
    <row r="11" spans="2:10" ht="63.75">
      <c r="B11" s="457" t="s">
        <v>931</v>
      </c>
      <c r="C11" s="457" t="s">
        <v>932</v>
      </c>
      <c r="D11" s="458" t="s">
        <v>933</v>
      </c>
      <c r="E11" s="458"/>
      <c r="F11" s="457" t="s">
        <v>190</v>
      </c>
      <c r="G11" s="83" t="s">
        <v>661</v>
      </c>
      <c r="H11" s="84"/>
      <c r="I11" s="334"/>
      <c r="J11" s="405" t="s">
        <v>99</v>
      </c>
    </row>
    <row r="12" spans="2:10" ht="51">
      <c r="B12" s="457" t="s">
        <v>934</v>
      </c>
      <c r="C12" s="457" t="s">
        <v>935</v>
      </c>
      <c r="D12" s="458" t="s">
        <v>936</v>
      </c>
      <c r="E12" s="458"/>
      <c r="F12" s="457" t="s">
        <v>190</v>
      </c>
      <c r="G12" s="83" t="s">
        <v>661</v>
      </c>
      <c r="H12" s="84"/>
      <c r="I12" s="334"/>
      <c r="J12" s="405" t="s">
        <v>99</v>
      </c>
    </row>
    <row r="13" spans="2:10" ht="51">
      <c r="B13" s="457" t="s">
        <v>937</v>
      </c>
      <c r="C13" s="457" t="s">
        <v>938</v>
      </c>
      <c r="D13" s="458" t="s">
        <v>939</v>
      </c>
      <c r="E13" s="458"/>
      <c r="F13" s="457" t="s">
        <v>190</v>
      </c>
      <c r="G13" s="83" t="s">
        <v>661</v>
      </c>
      <c r="H13" s="84"/>
      <c r="I13" s="334"/>
      <c r="J13" s="405" t="s">
        <v>99</v>
      </c>
    </row>
    <row r="14" spans="2:10" ht="76.5">
      <c r="B14" s="457" t="s">
        <v>940</v>
      </c>
      <c r="C14" s="457" t="s">
        <v>941</v>
      </c>
      <c r="D14" s="458" t="s">
        <v>942</v>
      </c>
      <c r="E14" s="458"/>
      <c r="F14" s="457" t="s">
        <v>190</v>
      </c>
      <c r="G14" s="83" t="s">
        <v>661</v>
      </c>
      <c r="H14" s="84"/>
      <c r="I14" s="334"/>
      <c r="J14" s="405" t="s">
        <v>99</v>
      </c>
    </row>
    <row r="15" spans="2:10" ht="38.25">
      <c r="B15" s="457" t="s">
        <v>943</v>
      </c>
      <c r="C15" s="457" t="s">
        <v>944</v>
      </c>
      <c r="D15" s="458" t="s">
        <v>945</v>
      </c>
      <c r="E15" s="458"/>
      <c r="F15" s="457" t="s">
        <v>190</v>
      </c>
      <c r="G15" s="83" t="s">
        <v>661</v>
      </c>
      <c r="H15" s="84"/>
      <c r="I15" s="334"/>
      <c r="J15" s="405" t="s">
        <v>99</v>
      </c>
    </row>
    <row r="16" spans="2:10" ht="140.25">
      <c r="B16" s="457" t="s">
        <v>946</v>
      </c>
      <c r="C16" s="457" t="s">
        <v>947</v>
      </c>
      <c r="D16" s="458" t="s">
        <v>948</v>
      </c>
      <c r="E16" s="458"/>
      <c r="F16" s="457" t="s">
        <v>189</v>
      </c>
      <c r="G16" s="83" t="s">
        <v>661</v>
      </c>
      <c r="H16" s="84"/>
      <c r="I16" s="84"/>
      <c r="J16" s="405" t="s">
        <v>99</v>
      </c>
    </row>
    <row r="17" spans="2:10" ht="63.75">
      <c r="B17" s="457" t="s">
        <v>949</v>
      </c>
      <c r="C17" s="457" t="s">
        <v>950</v>
      </c>
      <c r="D17" s="458" t="s">
        <v>951</v>
      </c>
      <c r="E17" s="458"/>
      <c r="F17" s="457" t="s">
        <v>189</v>
      </c>
      <c r="G17" s="83" t="s">
        <v>661</v>
      </c>
      <c r="H17" s="84"/>
      <c r="I17" s="84"/>
      <c r="J17" s="405" t="s">
        <v>99</v>
      </c>
    </row>
    <row r="18" spans="2:10" ht="127.5">
      <c r="B18" s="457" t="s">
        <v>952</v>
      </c>
      <c r="C18" s="457" t="s">
        <v>953</v>
      </c>
      <c r="D18" s="458" t="s">
        <v>954</v>
      </c>
      <c r="E18" s="458"/>
      <c r="F18" s="457" t="s">
        <v>190</v>
      </c>
      <c r="G18" s="83" t="s">
        <v>661</v>
      </c>
      <c r="H18" s="84"/>
      <c r="I18" s="324"/>
      <c r="J18" s="405" t="s">
        <v>99</v>
      </c>
    </row>
    <row r="19" spans="2:10" ht="76.5">
      <c r="B19" s="457" t="s">
        <v>955</v>
      </c>
      <c r="C19" s="457" t="s">
        <v>956</v>
      </c>
      <c r="D19" s="458" t="s">
        <v>957</v>
      </c>
      <c r="E19" s="458"/>
      <c r="F19" s="457" t="s">
        <v>189</v>
      </c>
      <c r="G19" s="83" t="s">
        <v>661</v>
      </c>
      <c r="H19" s="84"/>
      <c r="I19" s="84"/>
      <c r="J19" s="405" t="s">
        <v>99</v>
      </c>
    </row>
    <row r="20" spans="2:10" ht="76.5">
      <c r="B20" s="457" t="s">
        <v>958</v>
      </c>
      <c r="C20" s="457" t="s">
        <v>959</v>
      </c>
      <c r="D20" s="458" t="s">
        <v>960</v>
      </c>
      <c r="E20" s="458"/>
      <c r="F20" s="457" t="s">
        <v>190</v>
      </c>
      <c r="G20" s="83" t="s">
        <v>661</v>
      </c>
      <c r="H20" s="84"/>
      <c r="I20" s="334"/>
      <c r="J20" s="405" t="s">
        <v>99</v>
      </c>
    </row>
    <row r="21" spans="2:10" ht="46.5" customHeight="1">
      <c r="B21" s="654" t="s">
        <v>961</v>
      </c>
      <c r="C21" s="654" t="s">
        <v>962</v>
      </c>
      <c r="D21" s="656" t="s">
        <v>963</v>
      </c>
      <c r="E21" s="658"/>
      <c r="F21" s="457" t="s">
        <v>190</v>
      </c>
      <c r="G21" s="83" t="s">
        <v>661</v>
      </c>
      <c r="H21" s="84"/>
      <c r="I21" s="334"/>
      <c r="J21" s="405" t="s">
        <v>99</v>
      </c>
    </row>
    <row r="22" spans="2:10" ht="46.5" customHeight="1">
      <c r="B22" s="655"/>
      <c r="C22" s="655"/>
      <c r="D22" s="657"/>
      <c r="E22" s="659"/>
      <c r="F22" s="457" t="s">
        <v>190</v>
      </c>
      <c r="G22" s="320" t="s">
        <v>589</v>
      </c>
      <c r="H22" s="80"/>
      <c r="I22" s="333"/>
      <c r="J22" s="405" t="s">
        <v>99</v>
      </c>
    </row>
    <row r="23" spans="2:10" ht="29.25" customHeight="1">
      <c r="B23" s="654" t="s">
        <v>964</v>
      </c>
      <c r="C23" s="654" t="s">
        <v>965</v>
      </c>
      <c r="D23" s="656" t="s">
        <v>966</v>
      </c>
      <c r="E23" s="658"/>
      <c r="F23" s="457" t="s">
        <v>190</v>
      </c>
      <c r="G23" s="83" t="s">
        <v>661</v>
      </c>
      <c r="H23" s="84"/>
      <c r="I23" s="334"/>
      <c r="J23" s="405" t="s">
        <v>99</v>
      </c>
    </row>
    <row r="24" spans="2:10" ht="30.75" customHeight="1">
      <c r="B24" s="655"/>
      <c r="C24" s="655"/>
      <c r="D24" s="657"/>
      <c r="E24" s="659"/>
      <c r="F24" s="457" t="s">
        <v>190</v>
      </c>
      <c r="G24" s="320" t="s">
        <v>589</v>
      </c>
      <c r="H24" s="80"/>
      <c r="I24" s="333"/>
      <c r="J24" s="405" t="s">
        <v>99</v>
      </c>
    </row>
    <row r="25" ht="12.75">
      <c r="J25" s="403"/>
    </row>
    <row r="26" spans="3:10" ht="12.75">
      <c r="C26" s="367"/>
      <c r="J26" s="403"/>
    </row>
    <row r="27" ht="12.75">
      <c r="J27" s="403"/>
    </row>
    <row r="28" spans="3:10" ht="15.75">
      <c r="C28" s="274" t="s">
        <v>107</v>
      </c>
      <c r="J28" s="403"/>
    </row>
    <row r="29" spans="3:10" ht="13.5" thickBot="1">
      <c r="C29" s="5"/>
      <c r="J29" s="403"/>
    </row>
    <row r="30" spans="3:10" ht="12.75">
      <c r="C30" s="275" t="str">
        <f>IF(OR($H$10="No",$H$11="No",$H$12="No",$H$13="No",$H$14="No",$H$15="No",$H$18="No",$H$20="No",$H$21="No",$H$22="No",$H$23="No",$H$24="No"),"","Self-Evalution Checklist should be submitted to NHS Digital for Audit purposes")</f>
        <v>Self-Evalution Checklist should be submitted to NHS Digital for Audit purposes</v>
      </c>
      <c r="D30" s="459"/>
      <c r="E30" s="460"/>
      <c r="J30" s="403"/>
    </row>
    <row r="31" spans="3:10" ht="13.5" thickBot="1">
      <c r="C31" s="279">
        <f>IF(OR($H$10="No",$H$11="No",$H$12="No",$H$13="No",$H$14="No",$H$15="No",$H$18="No",$H$20="No",$H$21="No",$H$22="No",$H$23="No",$H$24="No"),"SMS Client Requirements have non-compliant 'Must' requirements. Self-Evalution Checklist must be submitted to NHS Digital for approval","")</f>
      </c>
      <c r="D31" s="461"/>
      <c r="E31" s="462"/>
      <c r="J31" s="403"/>
    </row>
    <row r="32" ht="12.75">
      <c r="J32" s="403"/>
    </row>
    <row r="33" ht="12.75">
      <c r="J33" s="403"/>
    </row>
    <row r="34" ht="12.75">
      <c r="J34" s="403"/>
    </row>
    <row r="35" ht="12.75">
      <c r="J35" s="403"/>
    </row>
    <row r="36" ht="12.75">
      <c r="J36" s="403"/>
    </row>
    <row r="37" ht="12.75">
      <c r="J37" s="403"/>
    </row>
    <row r="67" ht="12.75">
      <c r="H67" s="454" t="s">
        <v>14</v>
      </c>
    </row>
    <row r="68" ht="12.75">
      <c r="H68" s="454" t="s">
        <v>15</v>
      </c>
    </row>
    <row r="69" ht="12.75">
      <c r="H69" s="454" t="s">
        <v>97</v>
      </c>
    </row>
    <row r="70" ht="12.75">
      <c r="H70" s="454" t="s">
        <v>98</v>
      </c>
    </row>
  </sheetData>
  <sheetProtection/>
  <mergeCells count="9">
    <mergeCell ref="E21:E22"/>
    <mergeCell ref="E23:E24"/>
    <mergeCell ref="B9:C9"/>
    <mergeCell ref="B21:B22"/>
    <mergeCell ref="C21:C22"/>
    <mergeCell ref="D21:D22"/>
    <mergeCell ref="B23:B24"/>
    <mergeCell ref="C23:C24"/>
    <mergeCell ref="D23:D24"/>
  </mergeCells>
  <conditionalFormatting sqref="I18">
    <cfRule type="expression" priority="14" dxfId="39" stopIfTrue="1">
      <formula>AND($H18="No",$I18="")</formula>
    </cfRule>
  </conditionalFormatting>
  <conditionalFormatting sqref="I20:I21">
    <cfRule type="expression" priority="12" dxfId="39" stopIfTrue="1">
      <formula>AND($H20="No",$I20="")</formula>
    </cfRule>
  </conditionalFormatting>
  <conditionalFormatting sqref="I23">
    <cfRule type="expression" priority="10" dxfId="39" stopIfTrue="1">
      <formula>AND($H23="No",$I23="")</formula>
    </cfRule>
  </conditionalFormatting>
  <conditionalFormatting sqref="H10">
    <cfRule type="cellIs" priority="9" dxfId="39" operator="equal" stopIfTrue="1">
      <formula>"No"</formula>
    </cfRule>
  </conditionalFormatting>
  <conditionalFormatting sqref="I10:I15">
    <cfRule type="expression" priority="8" dxfId="39" stopIfTrue="1">
      <formula>AND($H10="No",$I10="")</formula>
    </cfRule>
  </conditionalFormatting>
  <conditionalFormatting sqref="I22">
    <cfRule type="expression" priority="6" dxfId="39" stopIfTrue="1">
      <formula>AND($H22="No",$I22="")</formula>
    </cfRule>
  </conditionalFormatting>
  <conditionalFormatting sqref="I24">
    <cfRule type="expression" priority="4" dxfId="39" stopIfTrue="1">
      <formula>AND($H24="No",$I24="")</formula>
    </cfRule>
  </conditionalFormatting>
  <conditionalFormatting sqref="H24">
    <cfRule type="cellIs" priority="1" dxfId="39" operator="equal" stopIfTrue="1">
      <formula>"No"</formula>
    </cfRule>
  </conditionalFormatting>
  <dataValidations count="1">
    <dataValidation type="list" allowBlank="1" showInputMessage="1" showErrorMessage="1" promptTitle="Status" prompt="Select ..." sqref="H10:H24">
      <formula1>"Yes, No"</formula1>
    </dataValidation>
  </dataValidations>
  <printOptions/>
  <pageMargins left="0.75" right="0.75" top="1" bottom="1" header="0.5" footer="0.5"/>
  <pageSetup fitToHeight="5"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Q74"/>
  <sheetViews>
    <sheetView showGridLines="0" zoomScalePageLayoutView="0" workbookViewId="0" topLeftCell="A1">
      <selection activeCell="A1" sqref="A1"/>
    </sheetView>
  </sheetViews>
  <sheetFormatPr defaultColWidth="9.140625" defaultRowHeight="12.75"/>
  <cols>
    <col min="1" max="1" width="4.421875" style="212" customWidth="1"/>
    <col min="2" max="2" width="20.421875" style="212" customWidth="1"/>
    <col min="3" max="3" width="17.8515625" style="212" customWidth="1"/>
    <col min="4" max="4" width="58.00390625" style="212" customWidth="1"/>
    <col min="5" max="16384" width="9.140625" style="212" customWidth="1"/>
  </cols>
  <sheetData>
    <row r="1" spans="1:2" ht="20.25">
      <c r="A1" s="212" t="s">
        <v>595</v>
      </c>
      <c r="B1" s="211" t="s">
        <v>1093</v>
      </c>
    </row>
    <row r="7" s="213" customFormat="1" ht="12.75">
      <c r="Q7" s="260"/>
    </row>
    <row r="18" ht="12.75">
      <c r="D18" s="212" t="s">
        <v>596</v>
      </c>
    </row>
    <row r="26" ht="12.75">
      <c r="B26" s="214" t="s">
        <v>597</v>
      </c>
    </row>
    <row r="27" spans="11:14" ht="14.25">
      <c r="K27" s="534" t="s">
        <v>674</v>
      </c>
      <c r="L27" s="533"/>
      <c r="M27" s="533"/>
      <c r="N27" s="533"/>
    </row>
    <row r="28" spans="4:11" ht="12.75" customHeight="1">
      <c r="D28" s="468" t="s">
        <v>683</v>
      </c>
      <c r="E28" s="468"/>
      <c r="F28" s="468"/>
      <c r="G28" s="467"/>
      <c r="K28" s="212" t="s">
        <v>676</v>
      </c>
    </row>
    <row r="29" spans="4:14" ht="15">
      <c r="D29" s="466"/>
      <c r="E29" s="466"/>
      <c r="F29" s="466"/>
      <c r="G29" s="467"/>
      <c r="K29" s="532" t="s">
        <v>642</v>
      </c>
      <c r="L29" s="532"/>
      <c r="M29" s="532"/>
      <c r="N29" s="532"/>
    </row>
    <row r="30" spans="4:14" ht="15">
      <c r="D30" s="465"/>
      <c r="E30" s="465"/>
      <c r="F30" s="465"/>
      <c r="J30" s="216"/>
      <c r="K30" s="531" t="s">
        <v>728</v>
      </c>
      <c r="L30" s="531"/>
      <c r="M30" s="531"/>
      <c r="N30" s="531"/>
    </row>
    <row r="31" spans="11:14" ht="15">
      <c r="K31" s="530" t="s">
        <v>641</v>
      </c>
      <c r="L31" s="530"/>
      <c r="M31" s="530"/>
      <c r="N31" s="530"/>
    </row>
    <row r="32" spans="4:14" ht="15">
      <c r="D32" s="466" t="s">
        <v>1023</v>
      </c>
      <c r="E32" s="467"/>
      <c r="K32" s="528" t="s">
        <v>729</v>
      </c>
      <c r="L32" s="528"/>
      <c r="M32" s="528"/>
      <c r="N32" s="528"/>
    </row>
    <row r="33" ht="12.75">
      <c r="D33" s="215"/>
    </row>
    <row r="36" ht="12.75">
      <c r="D36" s="468" t="s">
        <v>1024</v>
      </c>
    </row>
    <row r="40" spans="4:9" ht="12.75">
      <c r="D40" s="465" t="s">
        <v>598</v>
      </c>
      <c r="E40" s="465"/>
      <c r="F40" s="465"/>
      <c r="G40" s="465"/>
      <c r="H40" s="465"/>
      <c r="I40" s="467"/>
    </row>
    <row r="41" ht="12.75">
      <c r="D41" s="215"/>
    </row>
    <row r="44" spans="4:11" ht="12.75">
      <c r="D44" s="468" t="s">
        <v>626</v>
      </c>
      <c r="E44" s="468"/>
      <c r="F44" s="468"/>
      <c r="G44" s="468"/>
      <c r="H44" s="468"/>
      <c r="I44" s="468"/>
      <c r="J44" s="468"/>
      <c r="K44" s="467"/>
    </row>
    <row r="45" ht="12.75">
      <c r="D45" s="215"/>
    </row>
    <row r="48" spans="4:9" ht="12.75">
      <c r="D48" s="468" t="s">
        <v>770</v>
      </c>
      <c r="E48" s="468"/>
      <c r="F48" s="468"/>
      <c r="G48" s="468"/>
      <c r="H48" s="468"/>
      <c r="I48" s="468"/>
    </row>
    <row r="49" spans="4:9" ht="12.75">
      <c r="D49" s="466"/>
      <c r="E49" s="466"/>
      <c r="F49" s="466"/>
      <c r="G49" s="466"/>
      <c r="H49" s="466"/>
      <c r="I49" s="466"/>
    </row>
    <row r="50" spans="4:9" ht="12.75">
      <c r="D50" s="465"/>
      <c r="E50" s="465"/>
      <c r="F50" s="465"/>
      <c r="G50" s="465"/>
      <c r="H50" s="465"/>
      <c r="I50" s="465"/>
    </row>
    <row r="52" spans="4:9" ht="12.75">
      <c r="D52" s="468" t="s">
        <v>599</v>
      </c>
      <c r="E52" s="468"/>
      <c r="F52" s="468"/>
      <c r="G52" s="468"/>
      <c r="H52" s="468"/>
      <c r="I52" s="468"/>
    </row>
    <row r="53" spans="4:9" ht="12.75">
      <c r="D53" s="466"/>
      <c r="E53" s="466"/>
      <c r="F53" s="466"/>
      <c r="G53" s="466"/>
      <c r="H53" s="466"/>
      <c r="I53" s="466"/>
    </row>
    <row r="56" spans="4:12" ht="12.75">
      <c r="D56" s="468" t="s">
        <v>600</v>
      </c>
      <c r="E56" s="468"/>
      <c r="F56" s="468"/>
      <c r="G56" s="468"/>
      <c r="H56" s="468"/>
      <c r="I56" s="468"/>
      <c r="J56" s="468"/>
      <c r="K56" s="468"/>
      <c r="L56" s="468"/>
    </row>
    <row r="57" spans="4:12" ht="12.75">
      <c r="D57" s="466"/>
      <c r="E57" s="466"/>
      <c r="F57" s="466"/>
      <c r="G57" s="466"/>
      <c r="H57" s="466"/>
      <c r="I57" s="466"/>
      <c r="J57" s="466"/>
      <c r="K57" s="466"/>
      <c r="L57" s="466"/>
    </row>
    <row r="58" spans="4:12" ht="12.75">
      <c r="D58" s="465"/>
      <c r="E58" s="465"/>
      <c r="F58" s="465"/>
      <c r="G58" s="465"/>
      <c r="H58" s="465"/>
      <c r="I58" s="465"/>
      <c r="J58" s="465"/>
      <c r="K58" s="465"/>
      <c r="L58" s="465"/>
    </row>
    <row r="60" spans="4:9" ht="12.75">
      <c r="D60" s="466" t="s">
        <v>601</v>
      </c>
      <c r="E60" s="466"/>
      <c r="F60" s="466"/>
      <c r="G60" s="466"/>
      <c r="H60" s="466"/>
      <c r="I60" s="466"/>
    </row>
    <row r="64" spans="4:16" ht="12.75">
      <c r="D64" s="466" t="s">
        <v>604</v>
      </c>
      <c r="E64" s="466"/>
      <c r="F64" s="466"/>
      <c r="G64" s="466"/>
      <c r="H64" s="466"/>
      <c r="I64" s="466"/>
      <c r="J64" s="466"/>
      <c r="K64" s="466"/>
      <c r="L64" s="466"/>
      <c r="M64" s="466"/>
      <c r="N64" s="466"/>
      <c r="O64" s="466"/>
      <c r="P64" s="466"/>
    </row>
    <row r="68" spans="4:9" ht="12.75">
      <c r="D68" s="466" t="s">
        <v>602</v>
      </c>
      <c r="E68" s="466"/>
      <c r="F68" s="466"/>
      <c r="G68" s="466"/>
      <c r="H68" s="466"/>
      <c r="I68" s="466"/>
    </row>
    <row r="69" ht="12.75">
      <c r="D69" s="217"/>
    </row>
    <row r="70" ht="12.75">
      <c r="D70" s="217"/>
    </row>
    <row r="71" ht="12.75">
      <c r="D71" s="217"/>
    </row>
    <row r="72" spans="4:10" ht="12.75">
      <c r="D72" s="466" t="s">
        <v>603</v>
      </c>
      <c r="E72" s="466"/>
      <c r="F72" s="466"/>
      <c r="G72" s="466"/>
      <c r="H72" s="466"/>
      <c r="I72" s="466"/>
      <c r="J72" s="466"/>
    </row>
    <row r="73" ht="12.75">
      <c r="D73" s="217"/>
    </row>
    <row r="74" ht="12.75">
      <c r="D74" s="217"/>
    </row>
    <row r="75" s="217" customFormat="1" ht="12.75"/>
  </sheetData>
  <sheetProtection/>
  <mergeCells count="5">
    <mergeCell ref="K27:N27"/>
    <mergeCell ref="K29:N29"/>
    <mergeCell ref="K30:N30"/>
    <mergeCell ref="K31:N31"/>
    <mergeCell ref="K32:N32"/>
  </mergeCells>
  <printOptions/>
  <pageMargins left="0.75" right="0.75" top="1" bottom="1" header="0.5" footer="0.5"/>
  <pageSetup fitToHeight="3" fitToWidth="1" horizontalDpi="600" verticalDpi="600" orientation="landscape" paperSize="8" scale="92"/>
  <drawing r:id="rId1"/>
</worksheet>
</file>

<file path=xl/worksheets/sheet20.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1.7109375" style="402" customWidth="1"/>
    <col min="2" max="2" width="19.28125" style="404" customWidth="1"/>
    <col min="3" max="3" width="30.140625" style="404" customWidth="1"/>
    <col min="4" max="4" width="69.00390625" style="403" customWidth="1"/>
    <col min="5" max="5" width="25.8515625" style="403" customWidth="1"/>
    <col min="6" max="6" width="11.421875" style="403" customWidth="1"/>
    <col min="7" max="7" width="24.7109375" style="402" customWidth="1"/>
    <col min="8" max="8" width="12.28125" style="402" customWidth="1"/>
    <col min="9" max="9" width="29.8515625" style="402" customWidth="1"/>
    <col min="10" max="10" width="7.7109375" style="402" customWidth="1"/>
    <col min="11" max="16384" width="9.140625" style="402" customWidth="1"/>
  </cols>
  <sheetData>
    <row r="1" spans="1:6" s="369" customFormat="1" ht="18">
      <c r="A1" s="366" t="s">
        <v>1025</v>
      </c>
      <c r="B1" s="366"/>
      <c r="C1" s="367"/>
      <c r="D1" s="368"/>
      <c r="E1" s="368"/>
      <c r="F1" s="368"/>
    </row>
    <row r="2" spans="2:10" s="369" customFormat="1" ht="12.75">
      <c r="B2" s="367"/>
      <c r="C2" s="367"/>
      <c r="D2" s="368"/>
      <c r="E2" s="368"/>
      <c r="F2" s="368"/>
      <c r="J2" s="368"/>
    </row>
    <row r="3" spans="2:6" s="369" customFormat="1" ht="12.75">
      <c r="B3" s="367" t="s">
        <v>588</v>
      </c>
      <c r="C3" s="367"/>
      <c r="D3" s="368"/>
      <c r="E3" s="368"/>
      <c r="F3" s="368"/>
    </row>
    <row r="4" spans="2:10" s="409" customFormat="1" ht="12.75">
      <c r="B4" s="367"/>
      <c r="C4" s="411"/>
      <c r="D4" s="410"/>
      <c r="E4" s="410"/>
      <c r="F4" s="410"/>
      <c r="J4" s="410"/>
    </row>
    <row r="5" spans="2:18" s="409" customFormat="1" ht="15.75">
      <c r="B5" s="367" t="s">
        <v>209</v>
      </c>
      <c r="C5" s="411"/>
      <c r="D5" s="411"/>
      <c r="E5" s="411"/>
      <c r="F5" s="411"/>
      <c r="G5" s="411"/>
      <c r="H5" s="411"/>
      <c r="I5" s="411"/>
      <c r="J5" s="411"/>
      <c r="K5" s="411"/>
      <c r="L5" s="411"/>
      <c r="M5" s="411"/>
      <c r="N5" s="411"/>
      <c r="O5" s="411"/>
      <c r="P5" s="411"/>
      <c r="Q5" s="411"/>
      <c r="R5" s="411"/>
    </row>
    <row r="6" spans="2:18" s="409" customFormat="1" ht="12.75">
      <c r="B6" s="367" t="s">
        <v>218</v>
      </c>
      <c r="C6" s="411"/>
      <c r="D6" s="411"/>
      <c r="E6" s="411"/>
      <c r="F6" s="411"/>
      <c r="G6" s="411"/>
      <c r="H6" s="411"/>
      <c r="I6" s="411"/>
      <c r="J6" s="411"/>
      <c r="K6" s="411"/>
      <c r="L6" s="411"/>
      <c r="M6" s="411"/>
      <c r="N6" s="411"/>
      <c r="O6" s="411"/>
      <c r="P6" s="411"/>
      <c r="Q6" s="411"/>
      <c r="R6" s="411"/>
    </row>
    <row r="7" spans="2:11" s="369" customFormat="1" ht="12.75">
      <c r="B7" s="367"/>
      <c r="C7" s="367"/>
      <c r="D7" s="368"/>
      <c r="E7" s="368"/>
      <c r="F7" s="368"/>
      <c r="J7" s="368"/>
      <c r="K7" s="368"/>
    </row>
    <row r="8" spans="2:10" ht="25.5">
      <c r="B8" s="413" t="s">
        <v>94</v>
      </c>
      <c r="C8" s="413" t="s">
        <v>1</v>
      </c>
      <c r="D8" s="413" t="s">
        <v>95</v>
      </c>
      <c r="E8" s="413" t="s">
        <v>3</v>
      </c>
      <c r="F8" s="413" t="s">
        <v>16</v>
      </c>
      <c r="G8" s="413" t="s">
        <v>188</v>
      </c>
      <c r="H8" s="413" t="s">
        <v>96</v>
      </c>
      <c r="I8" s="413" t="s">
        <v>125</v>
      </c>
      <c r="J8" s="413" t="s">
        <v>16</v>
      </c>
    </row>
    <row r="9" spans="2:10" ht="12.75">
      <c r="B9" s="650" t="s">
        <v>1026</v>
      </c>
      <c r="C9" s="651"/>
      <c r="D9" s="456"/>
      <c r="E9" s="456"/>
      <c r="F9" s="456"/>
      <c r="G9" s="417"/>
      <c r="H9" s="417"/>
      <c r="I9" s="417"/>
      <c r="J9" s="417"/>
    </row>
    <row r="10" spans="2:10" ht="76.5">
      <c r="B10" s="91" t="s">
        <v>1041</v>
      </c>
      <c r="C10" s="91" t="s">
        <v>967</v>
      </c>
      <c r="D10" s="41" t="s">
        <v>968</v>
      </c>
      <c r="E10" s="41"/>
      <c r="F10" s="91" t="s">
        <v>190</v>
      </c>
      <c r="G10" s="83" t="s">
        <v>661</v>
      </c>
      <c r="H10" s="84"/>
      <c r="I10" s="334"/>
      <c r="J10" s="405" t="s">
        <v>99</v>
      </c>
    </row>
    <row r="11" spans="2:10" ht="89.25">
      <c r="B11" s="91" t="s">
        <v>1042</v>
      </c>
      <c r="C11" s="91" t="s">
        <v>969</v>
      </c>
      <c r="D11" s="41" t="s">
        <v>970</v>
      </c>
      <c r="E11" s="41"/>
      <c r="F11" s="91" t="s">
        <v>190</v>
      </c>
      <c r="G11" s="83" t="s">
        <v>661</v>
      </c>
      <c r="H11" s="84"/>
      <c r="I11" s="334"/>
      <c r="J11" s="405" t="s">
        <v>99</v>
      </c>
    </row>
    <row r="12" spans="2:10" ht="89.25">
      <c r="B12" s="91" t="s">
        <v>1043</v>
      </c>
      <c r="C12" s="91" t="s">
        <v>1044</v>
      </c>
      <c r="D12" s="41" t="s">
        <v>1045</v>
      </c>
      <c r="E12" s="41"/>
      <c r="F12" s="91" t="s">
        <v>190</v>
      </c>
      <c r="G12" s="83" t="s">
        <v>661</v>
      </c>
      <c r="H12" s="84"/>
      <c r="I12" s="334"/>
      <c r="J12" s="405" t="s">
        <v>99</v>
      </c>
    </row>
    <row r="13" spans="2:10" ht="38.25">
      <c r="B13" s="91" t="s">
        <v>1046</v>
      </c>
      <c r="C13" s="91" t="s">
        <v>971</v>
      </c>
      <c r="D13" s="41" t="s">
        <v>972</v>
      </c>
      <c r="E13" s="41"/>
      <c r="F13" s="91" t="s">
        <v>190</v>
      </c>
      <c r="G13" s="83" t="s">
        <v>661</v>
      </c>
      <c r="H13" s="84"/>
      <c r="I13" s="334"/>
      <c r="J13" s="405" t="s">
        <v>99</v>
      </c>
    </row>
    <row r="14" spans="2:10" ht="76.5">
      <c r="B14" s="91" t="s">
        <v>1047</v>
      </c>
      <c r="C14" s="91" t="s">
        <v>973</v>
      </c>
      <c r="D14" s="41" t="s">
        <v>974</v>
      </c>
      <c r="E14" s="41"/>
      <c r="F14" s="91" t="s">
        <v>190</v>
      </c>
      <c r="G14" s="83" t="s">
        <v>661</v>
      </c>
      <c r="H14" s="84"/>
      <c r="I14" s="334"/>
      <c r="J14" s="405" t="s">
        <v>99</v>
      </c>
    </row>
    <row r="15" spans="2:10" ht="76.5">
      <c r="B15" s="91" t="s">
        <v>1048</v>
      </c>
      <c r="C15" s="91" t="s">
        <v>975</v>
      </c>
      <c r="D15" s="41" t="s">
        <v>976</v>
      </c>
      <c r="E15" s="41"/>
      <c r="F15" s="91" t="s">
        <v>190</v>
      </c>
      <c r="G15" s="83" t="s">
        <v>661</v>
      </c>
      <c r="H15" s="84"/>
      <c r="I15" s="334"/>
      <c r="J15" s="405" t="s">
        <v>99</v>
      </c>
    </row>
    <row r="16" spans="2:10" ht="63.75">
      <c r="B16" s="91" t="s">
        <v>1049</v>
      </c>
      <c r="C16" s="91" t="s">
        <v>1050</v>
      </c>
      <c r="D16" s="41" t="s">
        <v>1051</v>
      </c>
      <c r="E16" s="41"/>
      <c r="F16" s="91" t="s">
        <v>190</v>
      </c>
      <c r="G16" s="83" t="s">
        <v>661</v>
      </c>
      <c r="H16" s="84"/>
      <c r="I16" s="334"/>
      <c r="J16" s="405" t="s">
        <v>99</v>
      </c>
    </row>
    <row r="17" spans="2:10" ht="102">
      <c r="B17" s="91" t="s">
        <v>1052</v>
      </c>
      <c r="C17" s="91" t="s">
        <v>1053</v>
      </c>
      <c r="D17" s="41" t="s">
        <v>1054</v>
      </c>
      <c r="E17" s="41"/>
      <c r="F17" s="91" t="s">
        <v>190</v>
      </c>
      <c r="G17" s="83" t="s">
        <v>661</v>
      </c>
      <c r="H17" s="84"/>
      <c r="I17" s="334"/>
      <c r="J17" s="405" t="s">
        <v>99</v>
      </c>
    </row>
    <row r="18" spans="2:10" ht="63.75">
      <c r="B18" s="91" t="s">
        <v>1055</v>
      </c>
      <c r="C18" s="91" t="s">
        <v>1056</v>
      </c>
      <c r="D18" s="41" t="s">
        <v>1057</v>
      </c>
      <c r="E18" s="41"/>
      <c r="F18" s="91" t="s">
        <v>190</v>
      </c>
      <c r="G18" s="83" t="s">
        <v>661</v>
      </c>
      <c r="H18" s="84"/>
      <c r="I18" s="334"/>
      <c r="J18" s="405" t="s">
        <v>99</v>
      </c>
    </row>
    <row r="19" spans="2:10" ht="102">
      <c r="B19" s="91" t="s">
        <v>1058</v>
      </c>
      <c r="C19" s="91" t="s">
        <v>1059</v>
      </c>
      <c r="D19" s="41" t="s">
        <v>1060</v>
      </c>
      <c r="E19" s="41"/>
      <c r="F19" s="91" t="s">
        <v>190</v>
      </c>
      <c r="G19" s="83" t="s">
        <v>661</v>
      </c>
      <c r="H19" s="84"/>
      <c r="I19" s="334"/>
      <c r="J19" s="405" t="s">
        <v>99</v>
      </c>
    </row>
    <row r="20" spans="2:10" ht="76.5">
      <c r="B20" s="91" t="s">
        <v>1061</v>
      </c>
      <c r="C20" s="91" t="s">
        <v>1062</v>
      </c>
      <c r="D20" s="41" t="s">
        <v>1063</v>
      </c>
      <c r="E20" s="41"/>
      <c r="F20" s="91" t="s">
        <v>190</v>
      </c>
      <c r="G20" s="83" t="s">
        <v>661</v>
      </c>
      <c r="H20" s="84"/>
      <c r="I20" s="334"/>
      <c r="J20" s="405" t="s">
        <v>99</v>
      </c>
    </row>
    <row r="21" spans="2:10" ht="102">
      <c r="B21" s="91" t="s">
        <v>1064</v>
      </c>
      <c r="C21" s="91" t="s">
        <v>1065</v>
      </c>
      <c r="D21" s="41" t="s">
        <v>1066</v>
      </c>
      <c r="E21" s="41"/>
      <c r="F21" s="91" t="s">
        <v>190</v>
      </c>
      <c r="G21" s="83" t="s">
        <v>661</v>
      </c>
      <c r="H21" s="84"/>
      <c r="I21" s="334"/>
      <c r="J21" s="405" t="s">
        <v>99</v>
      </c>
    </row>
    <row r="22" spans="2:10" ht="63.75">
      <c r="B22" s="91" t="s">
        <v>1067</v>
      </c>
      <c r="C22" s="91" t="s">
        <v>1068</v>
      </c>
      <c r="D22" s="41" t="s">
        <v>1069</v>
      </c>
      <c r="E22" s="41"/>
      <c r="F22" s="91" t="s">
        <v>190</v>
      </c>
      <c r="G22" s="83" t="s">
        <v>661</v>
      </c>
      <c r="H22" s="84"/>
      <c r="I22" s="334"/>
      <c r="J22" s="405" t="s">
        <v>99</v>
      </c>
    </row>
    <row r="23" spans="2:10" ht="89.25">
      <c r="B23" s="91" t="s">
        <v>1070</v>
      </c>
      <c r="C23" s="91" t="s">
        <v>1071</v>
      </c>
      <c r="D23" s="41" t="s">
        <v>1072</v>
      </c>
      <c r="E23" s="41"/>
      <c r="F23" s="91" t="s">
        <v>190</v>
      </c>
      <c r="G23" s="83" t="s">
        <v>661</v>
      </c>
      <c r="H23" s="84"/>
      <c r="I23" s="334"/>
      <c r="J23" s="405" t="s">
        <v>99</v>
      </c>
    </row>
    <row r="24" spans="2:10" ht="74.25" customHeight="1">
      <c r="B24" s="91" t="s">
        <v>1073</v>
      </c>
      <c r="C24" s="91" t="s">
        <v>1074</v>
      </c>
      <c r="D24" s="41" t="s">
        <v>1075</v>
      </c>
      <c r="E24" s="41"/>
      <c r="F24" s="91" t="s">
        <v>190</v>
      </c>
      <c r="G24" s="83" t="s">
        <v>661</v>
      </c>
      <c r="H24" s="84"/>
      <c r="I24" s="334"/>
      <c r="J24" s="405" t="s">
        <v>99</v>
      </c>
    </row>
    <row r="25" spans="2:10" s="455" customFormat="1" ht="60" customHeight="1">
      <c r="B25" s="511" t="s">
        <v>1076</v>
      </c>
      <c r="C25" s="91" t="s">
        <v>1077</v>
      </c>
      <c r="D25" s="41" t="s">
        <v>1078</v>
      </c>
      <c r="E25" s="41"/>
      <c r="F25" s="91" t="s">
        <v>1079</v>
      </c>
      <c r="G25" s="83" t="s">
        <v>661</v>
      </c>
      <c r="H25" s="84"/>
      <c r="I25" s="334"/>
      <c r="J25" s="405" t="s">
        <v>99</v>
      </c>
    </row>
    <row r="26" spans="2:10" ht="51">
      <c r="B26" s="511" t="s">
        <v>1080</v>
      </c>
      <c r="C26" s="91" t="s">
        <v>1081</v>
      </c>
      <c r="D26" s="41" t="s">
        <v>1082</v>
      </c>
      <c r="E26" s="41"/>
      <c r="F26" s="91" t="s">
        <v>190</v>
      </c>
      <c r="G26" s="83" t="s">
        <v>661</v>
      </c>
      <c r="H26" s="84"/>
      <c r="I26" s="334"/>
      <c r="J26" s="405" t="s">
        <v>99</v>
      </c>
    </row>
    <row r="27" spans="2:10" ht="63.75">
      <c r="B27" s="511" t="s">
        <v>1083</v>
      </c>
      <c r="C27" s="91" t="s">
        <v>847</v>
      </c>
      <c r="D27" s="41" t="s">
        <v>848</v>
      </c>
      <c r="E27" s="41"/>
      <c r="F27" s="91" t="s">
        <v>190</v>
      </c>
      <c r="G27" s="83" t="s">
        <v>661</v>
      </c>
      <c r="H27" s="84"/>
      <c r="I27" s="334"/>
      <c r="J27" s="405" t="s">
        <v>99</v>
      </c>
    </row>
    <row r="28" spans="2:10" ht="38.25">
      <c r="B28" s="511" t="s">
        <v>1084</v>
      </c>
      <c r="C28" s="91" t="s">
        <v>850</v>
      </c>
      <c r="D28" s="41" t="s">
        <v>1085</v>
      </c>
      <c r="E28" s="41"/>
      <c r="F28" s="91" t="s">
        <v>190</v>
      </c>
      <c r="G28" s="83" t="s">
        <v>661</v>
      </c>
      <c r="H28" s="84"/>
      <c r="I28" s="334"/>
      <c r="J28" s="405" t="s">
        <v>99</v>
      </c>
    </row>
    <row r="29" spans="2:10" ht="63.75">
      <c r="B29" s="511" t="s">
        <v>1086</v>
      </c>
      <c r="C29" s="91" t="s">
        <v>977</v>
      </c>
      <c r="D29" s="41" t="s">
        <v>865</v>
      </c>
      <c r="E29" s="41"/>
      <c r="F29" s="91" t="s">
        <v>189</v>
      </c>
      <c r="G29" s="83" t="s">
        <v>661</v>
      </c>
      <c r="H29" s="84"/>
      <c r="I29" s="334"/>
      <c r="J29" s="405" t="s">
        <v>99</v>
      </c>
    </row>
    <row r="30" spans="2:10" ht="114.75">
      <c r="B30" s="511" t="s">
        <v>1087</v>
      </c>
      <c r="C30" s="91" t="s">
        <v>1088</v>
      </c>
      <c r="D30" s="41" t="s">
        <v>978</v>
      </c>
      <c r="E30" s="41"/>
      <c r="F30" s="91" t="s">
        <v>190</v>
      </c>
      <c r="G30" s="83" t="s">
        <v>661</v>
      </c>
      <c r="H30" s="80"/>
      <c r="I30" s="333"/>
      <c r="J30" s="405" t="s">
        <v>99</v>
      </c>
    </row>
    <row r="31" spans="2:10" ht="25.5">
      <c r="B31" s="654" t="s">
        <v>1089</v>
      </c>
      <c r="C31" s="654" t="s">
        <v>979</v>
      </c>
      <c r="D31" s="656" t="s">
        <v>980</v>
      </c>
      <c r="E31" s="658"/>
      <c r="F31" s="457" t="s">
        <v>190</v>
      </c>
      <c r="G31" s="83" t="s">
        <v>661</v>
      </c>
      <c r="H31" s="84"/>
      <c r="I31" s="334"/>
      <c r="J31" s="405" t="s">
        <v>99</v>
      </c>
    </row>
    <row r="32" spans="2:10" ht="25.5">
      <c r="B32" s="655"/>
      <c r="C32" s="655"/>
      <c r="D32" s="657"/>
      <c r="E32" s="659"/>
      <c r="F32" s="457" t="s">
        <v>190</v>
      </c>
      <c r="G32" s="320" t="s">
        <v>589</v>
      </c>
      <c r="H32" s="80"/>
      <c r="I32" s="333"/>
      <c r="J32" s="405" t="s">
        <v>99</v>
      </c>
    </row>
    <row r="33" spans="2:10" ht="25.5">
      <c r="B33" s="418" t="s">
        <v>1215</v>
      </c>
      <c r="C33" s="414"/>
      <c r="D33" s="419"/>
      <c r="E33" s="419"/>
      <c r="F33" s="417"/>
      <c r="G33" s="417"/>
      <c r="H33" s="417"/>
      <c r="I33" s="417"/>
      <c r="J33" s="417"/>
    </row>
    <row r="34" spans="2:10" ht="63.75">
      <c r="B34" s="420" t="s">
        <v>1216</v>
      </c>
      <c r="C34" s="420" t="s">
        <v>1211</v>
      </c>
      <c r="D34" s="421" t="s">
        <v>1212</v>
      </c>
      <c r="E34" s="421"/>
      <c r="F34" s="457" t="s">
        <v>190</v>
      </c>
      <c r="G34" s="83" t="s">
        <v>661</v>
      </c>
      <c r="H34" s="84"/>
      <c r="I34" s="334"/>
      <c r="J34" s="405" t="s">
        <v>99</v>
      </c>
    </row>
    <row r="35" spans="3:10" ht="12.75">
      <c r="C35" s="367"/>
      <c r="J35" s="403"/>
    </row>
    <row r="36" ht="12.75">
      <c r="J36" s="403"/>
    </row>
    <row r="37" spans="3:10" ht="15.75">
      <c r="C37" s="274" t="s">
        <v>107</v>
      </c>
      <c r="J37" s="403"/>
    </row>
    <row r="38" ht="13.5" thickBot="1">
      <c r="C38" s="5"/>
    </row>
    <row r="39" spans="3:5" ht="12.75">
      <c r="C39" s="275" t="str">
        <f>IF(OR($H$10="No",$H$11="No",$H$12="No",$H$13="No",$H$14="No",$H$15="No",$H$18="No",$H$20="No",$H$21="No",$H$22="No",$H$23="No",$H$24="No",$H$26="No",$H$27="No",$H$28="No",$H$30="No",$H$31="No",$H$32="No",$H$34="No"),"","Self-Evalution Checklist should be submitted to NHS Digital for Audit purposes")</f>
        <v>Self-Evalution Checklist should be submitted to NHS Digital for Audit purposes</v>
      </c>
      <c r="D39" s="459"/>
      <c r="E39" s="460"/>
    </row>
    <row r="40" spans="3:5" ht="13.5" thickBot="1">
      <c r="C40" s="279">
        <f>IF(OR($H$10="No",$H$11="No",$H$12="No",$H$13="No",$H$14="No",$H$15="No",$H$16="No",$H$17="No",$H$18="No",$H$19="No",$H$20="No",$H$21="No",,$H$22="No",$H$23="No",$H$24="No",$H$26="No",$H$27="No",$H$28="No",$H$30="No",$H$31="No",$H$32="No",$H$34="No"),"SMS Client Requirements have non-compliant 'Must' requirements. Self-Evalution Checklist must be submitted to NHS Digital for approval","")</f>
      </c>
      <c r="D40" s="461"/>
      <c r="E40" s="462"/>
    </row>
    <row r="67" ht="12.75">
      <c r="H67" s="454" t="s">
        <v>14</v>
      </c>
    </row>
    <row r="68" ht="12.75">
      <c r="H68" s="454" t="s">
        <v>15</v>
      </c>
    </row>
    <row r="69" ht="12.75">
      <c r="H69" s="454" t="s">
        <v>97</v>
      </c>
    </row>
    <row r="70" ht="12.75">
      <c r="H70" s="454" t="s">
        <v>98</v>
      </c>
    </row>
  </sheetData>
  <sheetProtection/>
  <mergeCells count="5">
    <mergeCell ref="B9:C9"/>
    <mergeCell ref="B31:B32"/>
    <mergeCell ref="C31:C32"/>
    <mergeCell ref="D31:D32"/>
    <mergeCell ref="E31:E32"/>
  </mergeCells>
  <conditionalFormatting sqref="H32">
    <cfRule type="cellIs" priority="8" dxfId="39" operator="equal" stopIfTrue="1">
      <formula>"No"</formula>
    </cfRule>
  </conditionalFormatting>
  <conditionalFormatting sqref="I32">
    <cfRule type="expression" priority="9" dxfId="39" stopIfTrue="1">
      <formula>AND($H32="No",$I32="")</formula>
    </cfRule>
  </conditionalFormatting>
  <conditionalFormatting sqref="I10:I29">
    <cfRule type="expression" priority="7" dxfId="39" stopIfTrue="1">
      <formula>AND($H10="No",$I10="")</formula>
    </cfRule>
  </conditionalFormatting>
  <conditionalFormatting sqref="I34">
    <cfRule type="expression" priority="6" dxfId="39" stopIfTrue="1">
      <formula>AND($H34="No",$I34="")</formula>
    </cfRule>
  </conditionalFormatting>
  <conditionalFormatting sqref="H34">
    <cfRule type="cellIs" priority="5" dxfId="39" operator="equal" stopIfTrue="1">
      <formula>"No"</formula>
    </cfRule>
  </conditionalFormatting>
  <conditionalFormatting sqref="H30">
    <cfRule type="cellIs" priority="3" dxfId="39" operator="equal" stopIfTrue="1">
      <formula>"No"</formula>
    </cfRule>
  </conditionalFormatting>
  <conditionalFormatting sqref="I30">
    <cfRule type="expression" priority="4" dxfId="39" stopIfTrue="1">
      <formula>AND($H30="No",$I30="")</formula>
    </cfRule>
  </conditionalFormatting>
  <conditionalFormatting sqref="I31">
    <cfRule type="expression" priority="2" dxfId="39" stopIfTrue="1">
      <formula>AND($H31="No",$I31="")</formula>
    </cfRule>
  </conditionalFormatting>
  <conditionalFormatting sqref="H31">
    <cfRule type="cellIs" priority="1" dxfId="39" operator="equal" stopIfTrue="1">
      <formula>"No"</formula>
    </cfRule>
  </conditionalFormatting>
  <dataValidations count="2">
    <dataValidation type="list" allowBlank="1" showInputMessage="1" showErrorMessage="1" promptTitle="Status" prompt="Select ..." sqref="H10:H30 H32">
      <formula1>"Yes, No"</formula1>
    </dataValidation>
    <dataValidation type="list" allowBlank="1" showInputMessage="1" showErrorMessage="1" promptTitle="Status" prompt="Select ..." sqref="H34 H31">
      <formula1>"Yes, No, N/A"</formula1>
    </dataValidation>
  </dataValidations>
  <printOptions/>
  <pageMargins left="0.75" right="0.75" top="1" bottom="1" header="0.5" footer="0.5"/>
  <pageSetup fitToHeight="5" fitToWidth="1" horizontalDpi="600" verticalDpi="600" orientation="landscape" paperSize="9" scale="57" r:id="rId1"/>
</worksheet>
</file>

<file path=xl/worksheets/sheet21.xml><?xml version="1.0" encoding="utf-8"?>
<worksheet xmlns="http://schemas.openxmlformats.org/spreadsheetml/2006/main" xmlns:r="http://schemas.openxmlformats.org/officeDocument/2006/relationships">
  <sheetPr>
    <tabColor theme="3" tint="0.5999900102615356"/>
  </sheetPr>
  <dimension ref="A1:F90"/>
  <sheetViews>
    <sheetView zoomScalePageLayoutView="0" workbookViewId="0" topLeftCell="A1">
      <selection activeCell="A1" sqref="A1"/>
    </sheetView>
  </sheetViews>
  <sheetFormatPr defaultColWidth="9.140625" defaultRowHeight="12.75"/>
  <cols>
    <col min="1" max="1" width="4.7109375" style="6" customWidth="1"/>
    <col min="2" max="2" width="20.7109375" style="6" customWidth="1"/>
    <col min="3" max="3" width="12.7109375" style="58" customWidth="1"/>
    <col min="4" max="4" width="8.7109375" style="58" customWidth="1"/>
    <col min="5" max="5" width="75.7109375" style="58" customWidth="1"/>
    <col min="6" max="6" width="11.7109375" style="61" customWidth="1"/>
    <col min="7" max="16384" width="9.140625" style="5" customWidth="1"/>
  </cols>
  <sheetData>
    <row r="1" spans="1:6" s="3" customFormat="1" ht="18">
      <c r="A1" s="336" t="s">
        <v>680</v>
      </c>
      <c r="B1" s="337"/>
      <c r="C1" s="340"/>
      <c r="D1" s="58"/>
      <c r="E1" s="58"/>
      <c r="F1" s="59"/>
    </row>
    <row r="2" spans="1:6" s="3" customFormat="1" ht="18">
      <c r="A2" s="341" t="s">
        <v>681</v>
      </c>
      <c r="B2" s="337"/>
      <c r="C2" s="338"/>
      <c r="D2" s="338"/>
      <c r="E2" s="339"/>
      <c r="F2" s="59"/>
    </row>
    <row r="3" spans="1:6" s="3" customFormat="1" ht="12.75">
      <c r="A3" s="60" t="s">
        <v>408</v>
      </c>
      <c r="B3" s="2"/>
      <c r="C3" s="6" t="s">
        <v>409</v>
      </c>
      <c r="D3" s="6"/>
      <c r="E3" s="164"/>
      <c r="F3" s="172" t="s">
        <v>410</v>
      </c>
    </row>
    <row r="4" spans="1:6" s="3" customFormat="1" ht="4.5" customHeight="1">
      <c r="A4" s="1"/>
      <c r="B4" s="2"/>
      <c r="C4" s="58"/>
      <c r="D4" s="58"/>
      <c r="E4" s="58"/>
      <c r="F4" s="59"/>
    </row>
    <row r="5" spans="1:6" ht="12.75">
      <c r="A5" s="165" t="s">
        <v>377</v>
      </c>
      <c r="B5" s="165" t="s">
        <v>1</v>
      </c>
      <c r="C5" s="165" t="s">
        <v>411</v>
      </c>
      <c r="D5" s="165" t="s">
        <v>380</v>
      </c>
      <c r="E5" s="165" t="s">
        <v>412</v>
      </c>
      <c r="F5" s="165" t="s">
        <v>16</v>
      </c>
    </row>
    <row r="6" spans="1:6" ht="12.75">
      <c r="A6" s="173" t="s">
        <v>290</v>
      </c>
      <c r="B6" s="174"/>
      <c r="C6" s="175"/>
      <c r="D6" s="175"/>
      <c r="E6" s="175"/>
      <c r="F6" s="176"/>
    </row>
    <row r="7" spans="1:6" ht="12.75">
      <c r="A7" s="174"/>
      <c r="B7" s="9" t="s">
        <v>413</v>
      </c>
      <c r="C7" s="180">
        <f>'1-Contact Log'!E2</f>
        <v>0</v>
      </c>
      <c r="D7" s="167" t="s">
        <v>381</v>
      </c>
      <c r="E7" s="177"/>
      <c r="F7" s="167">
        <f>'1-Contact Log'!E2</f>
        <v>0</v>
      </c>
    </row>
    <row r="8" spans="1:6" ht="12.75">
      <c r="A8" s="174"/>
      <c r="B8" s="9" t="s">
        <v>291</v>
      </c>
      <c r="C8" s="166"/>
      <c r="D8" s="167" t="s">
        <v>381</v>
      </c>
      <c r="E8" s="168"/>
      <c r="F8" s="167" t="str">
        <f>'3 - End User Organisation '!F9</f>
        <v>NYA</v>
      </c>
    </row>
    <row r="9" spans="1:6" ht="12.75">
      <c r="A9" s="174"/>
      <c r="B9" s="9" t="s">
        <v>414</v>
      </c>
      <c r="C9" s="166"/>
      <c r="D9" s="167" t="s">
        <v>381</v>
      </c>
      <c r="E9" s="168"/>
      <c r="F9" s="167" t="str">
        <f>'3 - End User Organisation '!F10</f>
        <v>NYA</v>
      </c>
    </row>
    <row r="10" spans="1:6" ht="12.75">
      <c r="A10" s="174"/>
      <c r="B10" s="169" t="s">
        <v>292</v>
      </c>
      <c r="C10" s="166"/>
      <c r="D10" s="167" t="s">
        <v>381</v>
      </c>
      <c r="E10" s="168"/>
      <c r="F10" s="167" t="str">
        <f>'3 - End User Organisation '!F11</f>
        <v>NYA</v>
      </c>
    </row>
    <row r="11" spans="1:6" ht="12.75">
      <c r="A11" s="174"/>
      <c r="B11" s="169" t="s">
        <v>293</v>
      </c>
      <c r="C11" s="166"/>
      <c r="D11" s="167" t="s">
        <v>381</v>
      </c>
      <c r="E11" s="168"/>
      <c r="F11" s="167" t="str">
        <f>'3 - End User Organisation '!F12</f>
        <v>NYA</v>
      </c>
    </row>
    <row r="12" spans="1:6" ht="12.75">
      <c r="A12" s="174"/>
      <c r="B12" s="169" t="s">
        <v>294</v>
      </c>
      <c r="C12" s="166"/>
      <c r="D12" s="167" t="s">
        <v>381</v>
      </c>
      <c r="E12" s="168"/>
      <c r="F12" s="167" t="str">
        <f>'3 - End User Organisation '!F13</f>
        <v>NYA</v>
      </c>
    </row>
    <row r="13" spans="1:6" ht="12.75">
      <c r="A13" s="174"/>
      <c r="B13" s="169" t="s">
        <v>295</v>
      </c>
      <c r="C13" s="166"/>
      <c r="D13" s="167" t="s">
        <v>381</v>
      </c>
      <c r="E13" s="168"/>
      <c r="F13" s="167" t="str">
        <f>'3 - End User Organisation '!F14</f>
        <v>NYA</v>
      </c>
    </row>
    <row r="14" spans="1:6" ht="12.75">
      <c r="A14" s="174"/>
      <c r="B14" s="9" t="s">
        <v>179</v>
      </c>
      <c r="C14" s="180">
        <f>'3 - End User Organisation '!D15</f>
        <v>0</v>
      </c>
      <c r="D14" s="167" t="s">
        <v>381</v>
      </c>
      <c r="E14" s="168"/>
      <c r="F14" s="167" t="str">
        <f>'3 - End User Organisation '!F15</f>
        <v>NYA</v>
      </c>
    </row>
    <row r="15" spans="1:6" ht="12.75">
      <c r="A15" s="174"/>
      <c r="B15" s="9" t="s">
        <v>235</v>
      </c>
      <c r="C15" s="180" t="str">
        <f>'3 - End User Organisation '!D16</f>
        <v>NYA</v>
      </c>
      <c r="D15" s="167" t="s">
        <v>381</v>
      </c>
      <c r="E15" s="168"/>
      <c r="F15" s="167" t="str">
        <f>'3 - End User Organisation '!F16</f>
        <v>NYA</v>
      </c>
    </row>
    <row r="16" spans="1:6" ht="12.75">
      <c r="A16" s="174"/>
      <c r="B16" s="9" t="s">
        <v>383</v>
      </c>
      <c r="C16" s="180" t="str">
        <f>'3 - End User Organisation '!D17</f>
        <v>NYK</v>
      </c>
      <c r="D16" s="167" t="s">
        <v>381</v>
      </c>
      <c r="E16" s="168"/>
      <c r="F16" s="167" t="str">
        <f>'3 - End User Organisation '!F17</f>
        <v>NYA</v>
      </c>
    </row>
    <row r="17" spans="1:6" ht="12.75">
      <c r="A17" s="174"/>
      <c r="B17" s="9" t="s">
        <v>384</v>
      </c>
      <c r="C17" s="166"/>
      <c r="D17" s="167" t="s">
        <v>381</v>
      </c>
      <c r="E17" s="168"/>
      <c r="F17" s="167" t="str">
        <f>'3 - End User Organisation '!F18</f>
        <v>NYA</v>
      </c>
    </row>
    <row r="18" spans="1:6" ht="12.75">
      <c r="A18" s="174"/>
      <c r="B18" s="9" t="s">
        <v>385</v>
      </c>
      <c r="C18" s="166"/>
      <c r="D18" s="167" t="s">
        <v>381</v>
      </c>
      <c r="E18" s="168"/>
      <c r="F18" s="167" t="str">
        <f>'3 - End User Organisation '!F19</f>
        <v>NYA</v>
      </c>
    </row>
    <row r="19" spans="1:6" ht="12.75">
      <c r="A19" s="174"/>
      <c r="B19" s="9" t="s">
        <v>415</v>
      </c>
      <c r="C19" s="170">
        <f>'3 - End User Organisation '!D20</f>
        <v>0</v>
      </c>
      <c r="D19" s="167" t="s">
        <v>381</v>
      </c>
      <c r="E19" s="168"/>
      <c r="F19" s="167" t="str">
        <f>'3 - End User Organisation '!F20</f>
        <v>NYA</v>
      </c>
    </row>
    <row r="20" spans="1:6" ht="12.75">
      <c r="A20" s="178" t="s">
        <v>296</v>
      </c>
      <c r="B20" s="174"/>
      <c r="C20" s="175"/>
      <c r="D20" s="175"/>
      <c r="E20" s="175"/>
      <c r="F20" s="176"/>
    </row>
    <row r="21" spans="1:6" ht="12.75">
      <c r="A21" s="174"/>
      <c r="B21" s="9" t="s">
        <v>416</v>
      </c>
      <c r="C21" s="166"/>
      <c r="D21" s="167" t="s">
        <v>381</v>
      </c>
      <c r="E21" s="168"/>
      <c r="F21" s="167" t="str">
        <f>'3 - End User Organisation '!F22</f>
        <v>NYA</v>
      </c>
    </row>
    <row r="22" spans="1:6" ht="12.75">
      <c r="A22" s="174"/>
      <c r="B22" s="9" t="s">
        <v>417</v>
      </c>
      <c r="C22" s="166"/>
      <c r="D22" s="167" t="s">
        <v>381</v>
      </c>
      <c r="E22" s="168"/>
      <c r="F22" s="167" t="str">
        <f>'3 - End User Organisation '!F23</f>
        <v>NYA</v>
      </c>
    </row>
    <row r="23" spans="1:6" ht="12.75">
      <c r="A23" s="178" t="s">
        <v>387</v>
      </c>
      <c r="B23" s="174"/>
      <c r="C23" s="175"/>
      <c r="D23" s="175"/>
      <c r="E23" s="175"/>
      <c r="F23" s="176"/>
    </row>
    <row r="24" spans="1:6" ht="12.75">
      <c r="A24" s="174"/>
      <c r="B24" s="9" t="s">
        <v>299</v>
      </c>
      <c r="C24" s="180">
        <f>'3 - End User Organisation '!D25</f>
        <v>0</v>
      </c>
      <c r="D24" s="167" t="s">
        <v>381</v>
      </c>
      <c r="E24" s="168"/>
      <c r="F24" s="167" t="str">
        <f>'3 - End User Organisation '!F25</f>
        <v>NYA</v>
      </c>
    </row>
    <row r="25" spans="1:6" ht="25.5">
      <c r="A25" s="174"/>
      <c r="B25" s="9" t="s">
        <v>418</v>
      </c>
      <c r="C25" s="170">
        <f>'3 - End User Organisation '!D26</f>
        <v>0</v>
      </c>
      <c r="D25" s="167" t="s">
        <v>381</v>
      </c>
      <c r="E25" s="168"/>
      <c r="F25" s="167" t="str">
        <f>'3 - End User Organisation '!F26</f>
        <v>NYA</v>
      </c>
    </row>
    <row r="26" spans="1:6" ht="12.75">
      <c r="A26" s="174"/>
      <c r="B26" s="9" t="s">
        <v>300</v>
      </c>
      <c r="C26" s="170">
        <f>'3 - End User Organisation '!D27</f>
        <v>0</v>
      </c>
      <c r="D26" s="167" t="s">
        <v>381</v>
      </c>
      <c r="E26" s="168"/>
      <c r="F26" s="167" t="str">
        <f>'3 - End User Organisation '!F27</f>
        <v>NYA</v>
      </c>
    </row>
    <row r="27" spans="1:6" ht="12.75">
      <c r="A27" s="178" t="s">
        <v>389</v>
      </c>
      <c r="B27" s="174"/>
      <c r="C27" s="175"/>
      <c r="D27" s="175"/>
      <c r="E27" s="175"/>
      <c r="F27" s="176"/>
    </row>
    <row r="28" spans="1:6" ht="12.75">
      <c r="A28" s="174"/>
      <c r="B28" s="9" t="s">
        <v>299</v>
      </c>
      <c r="C28" s="179">
        <f>'3 - End User Organisation '!D29</f>
        <v>0</v>
      </c>
      <c r="D28" s="167" t="s">
        <v>381</v>
      </c>
      <c r="E28" s="168"/>
      <c r="F28" s="167" t="str">
        <f>'3 - End User Organisation '!F29</f>
        <v>NYA</v>
      </c>
    </row>
    <row r="29" spans="1:6" ht="25.5">
      <c r="A29" s="174"/>
      <c r="B29" s="9" t="s">
        <v>418</v>
      </c>
      <c r="C29" s="170">
        <f>'3 - End User Organisation '!D30</f>
        <v>0</v>
      </c>
      <c r="D29" s="167" t="s">
        <v>381</v>
      </c>
      <c r="E29" s="168"/>
      <c r="F29" s="167" t="str">
        <f>'3 - End User Organisation '!F26</f>
        <v>NYA</v>
      </c>
    </row>
    <row r="30" spans="1:6" ht="12.75">
      <c r="A30" s="174"/>
      <c r="B30" s="9" t="s">
        <v>300</v>
      </c>
      <c r="C30" s="170">
        <f>'3 - End User Organisation '!D31</f>
        <v>0</v>
      </c>
      <c r="D30" s="167" t="s">
        <v>381</v>
      </c>
      <c r="E30" s="168"/>
      <c r="F30" s="167" t="str">
        <f>'3 - End User Organisation '!F31</f>
        <v>NYA</v>
      </c>
    </row>
    <row r="31" spans="1:6" ht="12.75">
      <c r="A31" s="178" t="s">
        <v>301</v>
      </c>
      <c r="B31" s="174"/>
      <c r="C31" s="175"/>
      <c r="D31" s="175"/>
      <c r="E31" s="175"/>
      <c r="F31" s="176"/>
    </row>
    <row r="32" spans="1:6" ht="12.75">
      <c r="A32" s="174"/>
      <c r="B32" s="9" t="s">
        <v>419</v>
      </c>
      <c r="C32" s="166"/>
      <c r="D32" s="167" t="s">
        <v>381</v>
      </c>
      <c r="E32" s="168"/>
      <c r="F32" s="167" t="str">
        <f>'3 - End User Organisation '!F33</f>
        <v>NYA</v>
      </c>
    </row>
    <row r="33" spans="1:6" ht="12.75">
      <c r="A33" s="178" t="s">
        <v>303</v>
      </c>
      <c r="B33" s="174"/>
      <c r="C33" s="175"/>
      <c r="D33" s="175"/>
      <c r="E33" s="175"/>
      <c r="F33" s="176"/>
    </row>
    <row r="34" spans="1:6" ht="25.5">
      <c r="A34" s="174"/>
      <c r="B34" s="9" t="s">
        <v>304</v>
      </c>
      <c r="C34" s="166"/>
      <c r="D34" s="167" t="s">
        <v>381</v>
      </c>
      <c r="E34" s="168"/>
      <c r="F34" s="167" t="str">
        <f>'3 - End User Organisation '!F35</f>
        <v>NYA</v>
      </c>
    </row>
    <row r="35" spans="1:6" ht="12.75">
      <c r="A35" s="174"/>
      <c r="B35" s="9" t="s">
        <v>420</v>
      </c>
      <c r="C35" s="179" t="str">
        <f>'3 - End User Organisation '!D36</f>
        <v>NYK</v>
      </c>
      <c r="D35" s="167" t="s">
        <v>381</v>
      </c>
      <c r="E35" s="168"/>
      <c r="F35" s="167" t="str">
        <f>'3 - End User Organisation '!F36</f>
        <v>NYA</v>
      </c>
    </row>
    <row r="36" spans="1:6" ht="12.75">
      <c r="A36" s="174"/>
      <c r="B36" s="9" t="s">
        <v>307</v>
      </c>
      <c r="C36" s="166"/>
      <c r="D36" s="167" t="s">
        <v>381</v>
      </c>
      <c r="E36" s="168"/>
      <c r="F36" s="167" t="str">
        <f>'3 - End User Organisation '!F37</f>
        <v>NYA</v>
      </c>
    </row>
    <row r="37" spans="1:6" ht="12.75">
      <c r="A37" s="174"/>
      <c r="B37" s="9" t="s">
        <v>421</v>
      </c>
      <c r="C37" s="179" t="str">
        <f>'3 - End User Organisation '!D38</f>
        <v>NYK</v>
      </c>
      <c r="D37" s="167" t="s">
        <v>381</v>
      </c>
      <c r="E37" s="168"/>
      <c r="F37" s="167" t="str">
        <f>'3 - End User Organisation '!F38</f>
        <v>NYA</v>
      </c>
    </row>
    <row r="38" spans="1:6" ht="12.75">
      <c r="A38" s="174"/>
      <c r="B38" s="9" t="s">
        <v>422</v>
      </c>
      <c r="C38" s="166"/>
      <c r="D38" s="167" t="s">
        <v>381</v>
      </c>
      <c r="E38" s="168"/>
      <c r="F38" s="167" t="str">
        <f>'3 - End User Organisation '!F39</f>
        <v>NYA</v>
      </c>
    </row>
    <row r="39" spans="1:6" ht="12.75">
      <c r="A39" s="174"/>
      <c r="B39" s="9" t="s">
        <v>423</v>
      </c>
      <c r="C39" s="179">
        <f>'3 - End User Organisation '!D40</f>
        <v>0</v>
      </c>
      <c r="D39" s="167" t="s">
        <v>381</v>
      </c>
      <c r="E39" s="168"/>
      <c r="F39" s="167" t="str">
        <f>'3 - End User Organisation '!F40</f>
        <v>NYA</v>
      </c>
    </row>
    <row r="40" spans="1:6" ht="12.75">
      <c r="A40" s="178" t="s">
        <v>311</v>
      </c>
      <c r="B40" s="174"/>
      <c r="C40" s="175"/>
      <c r="D40" s="175"/>
      <c r="E40" s="175"/>
      <c r="F40" s="176"/>
    </row>
    <row r="41" spans="1:6" ht="25.5">
      <c r="A41" s="174"/>
      <c r="B41" s="9" t="s">
        <v>424</v>
      </c>
      <c r="C41" s="166"/>
      <c r="D41" s="167" t="s">
        <v>381</v>
      </c>
      <c r="E41" s="168"/>
      <c r="F41" s="167" t="str">
        <f>'3 - End User Organisation '!F42</f>
        <v>NYA</v>
      </c>
    </row>
    <row r="42" spans="1:6" ht="12.75">
      <c r="A42" s="174"/>
      <c r="B42" s="9" t="s">
        <v>313</v>
      </c>
      <c r="C42" s="166"/>
      <c r="D42" s="167" t="s">
        <v>381</v>
      </c>
      <c r="E42" s="168"/>
      <c r="F42" s="167" t="str">
        <f>'3 - End User Organisation '!F43</f>
        <v>NYA</v>
      </c>
    </row>
    <row r="43" spans="1:6" ht="12.75">
      <c r="A43" s="174"/>
      <c r="B43" s="9" t="s">
        <v>425</v>
      </c>
      <c r="C43" s="166"/>
      <c r="D43" s="167" t="s">
        <v>381</v>
      </c>
      <c r="E43" s="168"/>
      <c r="F43" s="167" t="str">
        <f>'3 - End User Organisation '!F44</f>
        <v>NYA</v>
      </c>
    </row>
    <row r="44" spans="1:6" ht="12.75">
      <c r="A44" s="174"/>
      <c r="B44" s="9" t="s">
        <v>426</v>
      </c>
      <c r="C44" s="166"/>
      <c r="D44" s="167" t="s">
        <v>381</v>
      </c>
      <c r="E44" s="168"/>
      <c r="F44" s="167" t="str">
        <f>'3 - End User Organisation '!F45</f>
        <v>NYA</v>
      </c>
    </row>
    <row r="45" spans="1:6" ht="12.75">
      <c r="A45" s="174"/>
      <c r="B45" s="9" t="s">
        <v>316</v>
      </c>
      <c r="C45" s="166"/>
      <c r="D45" s="167" t="s">
        <v>381</v>
      </c>
      <c r="E45" s="168"/>
      <c r="F45" s="167" t="str">
        <f>'3 - End User Organisation '!F46</f>
        <v>NYA</v>
      </c>
    </row>
    <row r="46" spans="1:6" ht="12.75">
      <c r="A46" s="174"/>
      <c r="B46" s="9" t="s">
        <v>318</v>
      </c>
      <c r="C46" s="166"/>
      <c r="D46" s="167" t="s">
        <v>381</v>
      </c>
      <c r="E46" s="168"/>
      <c r="F46" s="167" t="str">
        <f>'3 - End User Organisation '!F47</f>
        <v>NYA</v>
      </c>
    </row>
    <row r="47" spans="1:6" ht="12.75">
      <c r="A47" s="178" t="s">
        <v>319</v>
      </c>
      <c r="B47" s="174"/>
      <c r="C47" s="175"/>
      <c r="D47" s="175"/>
      <c r="E47" s="175"/>
      <c r="F47" s="176"/>
    </row>
    <row r="48" spans="1:6" ht="12.75">
      <c r="A48" s="174"/>
      <c r="B48" s="9" t="s">
        <v>320</v>
      </c>
      <c r="C48" s="166"/>
      <c r="D48" s="167" t="s">
        <v>381</v>
      </c>
      <c r="E48" s="168"/>
      <c r="F48" s="167" t="str">
        <f>'3 - End User Organisation '!F49</f>
        <v>NYA</v>
      </c>
    </row>
    <row r="49" spans="1:6" ht="12.75">
      <c r="A49" s="174"/>
      <c r="B49" s="9" t="s">
        <v>427</v>
      </c>
      <c r="C49" s="166"/>
      <c r="D49" s="167" t="s">
        <v>381</v>
      </c>
      <c r="E49" s="168"/>
      <c r="F49" s="167" t="str">
        <f>'3 - End User Organisation '!F50</f>
        <v>NYA</v>
      </c>
    </row>
    <row r="50" spans="1:6" ht="12.75">
      <c r="A50" s="174"/>
      <c r="B50" s="9" t="s">
        <v>428</v>
      </c>
      <c r="C50" s="170">
        <f>'3 - End User Organisation '!D51</f>
        <v>0</v>
      </c>
      <c r="D50" s="167" t="s">
        <v>381</v>
      </c>
      <c r="E50" s="168"/>
      <c r="F50" s="167" t="str">
        <f>'3 - End User Organisation '!F51</f>
        <v>NYA</v>
      </c>
    </row>
    <row r="51" spans="1:6" ht="12.75">
      <c r="A51" s="178" t="s">
        <v>322</v>
      </c>
      <c r="B51" s="174"/>
      <c r="C51" s="175"/>
      <c r="D51" s="175"/>
      <c r="E51" s="175"/>
      <c r="F51" s="176"/>
    </row>
    <row r="52" spans="1:6" ht="12.75">
      <c r="A52" s="174"/>
      <c r="B52" s="9" t="s">
        <v>429</v>
      </c>
      <c r="C52" s="166"/>
      <c r="D52" s="167" t="s">
        <v>381</v>
      </c>
      <c r="E52" s="168"/>
      <c r="F52" s="167" t="str">
        <f>'3 - End User Organisation '!F53</f>
        <v>NYA</v>
      </c>
    </row>
    <row r="53" spans="1:6" ht="25.5">
      <c r="A53" s="174"/>
      <c r="B53" s="171" t="s">
        <v>324</v>
      </c>
      <c r="C53" s="166"/>
      <c r="D53" s="167" t="s">
        <v>381</v>
      </c>
      <c r="E53" s="168"/>
      <c r="F53" s="167" t="str">
        <f>'3 - End User Organisation '!F54</f>
        <v>NYA</v>
      </c>
    </row>
    <row r="54" spans="1:6" ht="12.75">
      <c r="A54" s="174"/>
      <c r="B54" s="169" t="s">
        <v>430</v>
      </c>
      <c r="C54" s="166"/>
      <c r="D54" s="167" t="s">
        <v>381</v>
      </c>
      <c r="E54" s="168"/>
      <c r="F54" s="167" t="str">
        <f>'3 - End User Organisation '!F55</f>
        <v>NYA</v>
      </c>
    </row>
    <row r="55" spans="1:6" ht="25.5">
      <c r="A55" s="174"/>
      <c r="B55" s="9" t="s">
        <v>431</v>
      </c>
      <c r="C55" s="166"/>
      <c r="D55" s="167" t="s">
        <v>381</v>
      </c>
      <c r="E55" s="168"/>
      <c r="F55" s="167" t="str">
        <f>'3 - End User Organisation '!F56</f>
        <v>NYA</v>
      </c>
    </row>
    <row r="56" spans="1:6" ht="12.75">
      <c r="A56" s="174"/>
      <c r="B56" s="169" t="s">
        <v>432</v>
      </c>
      <c r="C56" s="166"/>
      <c r="D56" s="167" t="s">
        <v>381</v>
      </c>
      <c r="E56" s="168"/>
      <c r="F56" s="167" t="str">
        <f>'3 - End User Organisation '!F57</f>
        <v>NYA</v>
      </c>
    </row>
    <row r="57" spans="1:6" ht="12.75">
      <c r="A57" s="178" t="s">
        <v>328</v>
      </c>
      <c r="B57" s="174"/>
      <c r="C57" s="175"/>
      <c r="D57" s="175"/>
      <c r="E57" s="175"/>
      <c r="F57" s="176"/>
    </row>
    <row r="58" spans="1:6" ht="12.75">
      <c r="A58" s="174"/>
      <c r="B58" s="9" t="s">
        <v>433</v>
      </c>
      <c r="C58" s="166"/>
      <c r="D58" s="167" t="s">
        <v>381</v>
      </c>
      <c r="E58" s="168"/>
      <c r="F58" s="167" t="str">
        <f>'3 - End User Organisation '!F59</f>
        <v>NYA</v>
      </c>
    </row>
    <row r="59" spans="1:6" ht="12.75">
      <c r="A59" s="174"/>
      <c r="B59" s="9" t="s">
        <v>434</v>
      </c>
      <c r="C59" s="180">
        <f>'3 - End User Organisation '!D60</f>
        <v>0</v>
      </c>
      <c r="D59" s="167" t="s">
        <v>381</v>
      </c>
      <c r="E59" s="168"/>
      <c r="F59" s="167" t="str">
        <f>'3 - End User Organisation '!F60</f>
        <v>NYA</v>
      </c>
    </row>
    <row r="60" spans="1:6" ht="12.75">
      <c r="A60" s="174"/>
      <c r="B60" s="9" t="s">
        <v>4</v>
      </c>
      <c r="C60" s="170">
        <f>'3 - End User Organisation '!D61</f>
        <v>0</v>
      </c>
      <c r="D60" s="167" t="s">
        <v>381</v>
      </c>
      <c r="E60" s="168"/>
      <c r="F60" s="167" t="str">
        <f>'3 - End User Organisation '!F61</f>
        <v>NYA</v>
      </c>
    </row>
    <row r="61" spans="1:6" ht="12.75">
      <c r="A61" s="174"/>
      <c r="B61" s="9" t="s">
        <v>435</v>
      </c>
      <c r="C61" s="180">
        <f>'3 - End User Organisation '!D62</f>
        <v>0</v>
      </c>
      <c r="D61" s="167" t="s">
        <v>381</v>
      </c>
      <c r="E61" s="168"/>
      <c r="F61" s="167" t="str">
        <f>'3 - End User Organisation '!F62</f>
        <v>NYA</v>
      </c>
    </row>
    <row r="62" spans="1:6" ht="12.75">
      <c r="A62" s="174"/>
      <c r="B62" s="9" t="s">
        <v>4</v>
      </c>
      <c r="C62" s="170">
        <f>'3 - End User Organisation '!D63</f>
        <v>0</v>
      </c>
      <c r="D62" s="167" t="s">
        <v>381</v>
      </c>
      <c r="E62" s="168"/>
      <c r="F62" s="167" t="str">
        <f>'3 - End User Organisation '!F63</f>
        <v>NYA</v>
      </c>
    </row>
    <row r="63" spans="1:6" ht="12.75">
      <c r="A63" s="174"/>
      <c r="B63" s="9" t="s">
        <v>436</v>
      </c>
      <c r="C63" s="166"/>
      <c r="D63" s="167" t="s">
        <v>381</v>
      </c>
      <c r="E63" s="168"/>
      <c r="F63" s="167" t="str">
        <f>'3 - End User Organisation '!F64</f>
        <v>NYA</v>
      </c>
    </row>
    <row r="64" spans="1:6" ht="12.75">
      <c r="A64" s="174"/>
      <c r="B64" s="9" t="s">
        <v>437</v>
      </c>
      <c r="C64" s="166"/>
      <c r="D64" s="167" t="s">
        <v>381</v>
      </c>
      <c r="E64" s="168"/>
      <c r="F64" s="167" t="str">
        <f>'3 - End User Organisation '!F65</f>
        <v>NYA</v>
      </c>
    </row>
    <row r="65" spans="1:6" ht="12.75">
      <c r="A65" s="174"/>
      <c r="B65" s="9" t="s">
        <v>438</v>
      </c>
      <c r="C65" s="166"/>
      <c r="D65" s="167" t="s">
        <v>381</v>
      </c>
      <c r="E65" s="168"/>
      <c r="F65" s="167" t="str">
        <f>'3 - End User Organisation '!F66</f>
        <v>NYA</v>
      </c>
    </row>
    <row r="66" spans="1:6" ht="25.5">
      <c r="A66" s="174"/>
      <c r="B66" s="169" t="s">
        <v>334</v>
      </c>
      <c r="C66" s="180" t="str">
        <f>'3 - End User Organisation '!D67</f>
        <v>England / Wales</v>
      </c>
      <c r="D66" s="167" t="s">
        <v>381</v>
      </c>
      <c r="E66" s="168"/>
      <c r="F66" s="167" t="str">
        <f>'3 - End User Organisation '!F67</f>
        <v>NYA</v>
      </c>
    </row>
    <row r="67" spans="1:6" ht="12.75">
      <c r="A67" s="174"/>
      <c r="B67" s="169"/>
      <c r="C67" s="166"/>
      <c r="D67" s="167" t="s">
        <v>381</v>
      </c>
      <c r="E67" s="168"/>
      <c r="F67" s="167" t="str">
        <f>'3 - End User Organisation '!F68</f>
        <v>NYA</v>
      </c>
    </row>
    <row r="68" spans="1:6" ht="12.75">
      <c r="A68" s="174"/>
      <c r="B68" s="9" t="s">
        <v>439</v>
      </c>
      <c r="C68" s="166"/>
      <c r="D68" s="167" t="s">
        <v>381</v>
      </c>
      <c r="E68" s="168"/>
      <c r="F68" s="167" t="str">
        <f>'3 - End User Organisation '!F69</f>
        <v>NYA</v>
      </c>
    </row>
    <row r="69" spans="1:6" ht="25.5">
      <c r="A69" s="174"/>
      <c r="B69" s="169" t="s">
        <v>334</v>
      </c>
      <c r="C69" s="179" t="str">
        <f>'3 - End User Organisation '!D70</f>
        <v>England / Wales</v>
      </c>
      <c r="D69" s="167" t="s">
        <v>381</v>
      </c>
      <c r="E69" s="168"/>
      <c r="F69" s="167" t="str">
        <f>'3 - End User Organisation '!F70</f>
        <v>NYA</v>
      </c>
    </row>
    <row r="70" spans="1:6" ht="12.75">
      <c r="A70" s="174"/>
      <c r="B70" s="169"/>
      <c r="C70" s="166"/>
      <c r="D70" s="167" t="s">
        <v>381</v>
      </c>
      <c r="E70" s="168"/>
      <c r="F70" s="167" t="str">
        <f>'3 - End User Organisation '!F71</f>
        <v>NYA</v>
      </c>
    </row>
    <row r="71" spans="1:6" ht="25.5">
      <c r="A71" s="174"/>
      <c r="B71" s="9" t="s">
        <v>440</v>
      </c>
      <c r="C71" s="179" t="str">
        <f>'3 - End User Organisation '!D72</f>
        <v>England / Wales</v>
      </c>
      <c r="D71" s="167" t="s">
        <v>381</v>
      </c>
      <c r="E71" s="168"/>
      <c r="F71" s="167" t="str">
        <f>'3 - End User Organisation '!F72</f>
        <v>NYA</v>
      </c>
    </row>
    <row r="72" spans="1:6" ht="12.75">
      <c r="A72" s="174"/>
      <c r="B72" s="9"/>
      <c r="C72" s="166"/>
      <c r="D72" s="167" t="s">
        <v>381</v>
      </c>
      <c r="E72" s="168"/>
      <c r="F72" s="167" t="str">
        <f>'3 - End User Organisation '!F73</f>
        <v>NYA</v>
      </c>
    </row>
    <row r="73" spans="1:6" ht="12.75">
      <c r="A73" s="178" t="s">
        <v>1203</v>
      </c>
      <c r="B73" s="174"/>
      <c r="C73" s="175"/>
      <c r="D73" s="175"/>
      <c r="E73" s="175"/>
      <c r="F73" s="176"/>
    </row>
    <row r="74" spans="1:6" ht="12.75">
      <c r="A74" s="174"/>
      <c r="B74" s="9" t="s">
        <v>235</v>
      </c>
      <c r="C74" s="179">
        <f>'3 - End User Organisation '!D75</f>
        <v>0</v>
      </c>
      <c r="D74" s="167" t="s">
        <v>381</v>
      </c>
      <c r="E74" s="168"/>
      <c r="F74" s="180">
        <f>'3 - End User Organisation '!D75</f>
        <v>0</v>
      </c>
    </row>
    <row r="75" spans="1:6" ht="12.75">
      <c r="A75" s="174"/>
      <c r="B75" s="9" t="s">
        <v>1018</v>
      </c>
      <c r="C75" s="522">
        <f>'3 - End User Organisation '!D76</f>
        <v>0</v>
      </c>
      <c r="D75" s="167" t="s">
        <v>381</v>
      </c>
      <c r="E75" s="168"/>
      <c r="F75" s="522">
        <f>'3 - End User Organisation '!D76</f>
        <v>0</v>
      </c>
    </row>
    <row r="76" spans="1:6" ht="12.75">
      <c r="A76" s="178" t="s">
        <v>337</v>
      </c>
      <c r="B76" s="174"/>
      <c r="C76" s="175"/>
      <c r="D76" s="175"/>
      <c r="E76" s="175"/>
      <c r="F76" s="176"/>
    </row>
    <row r="77" spans="1:6" ht="12.75">
      <c r="A77" s="178"/>
      <c r="B77" s="9" t="s">
        <v>338</v>
      </c>
      <c r="C77" s="166"/>
      <c r="D77" s="167" t="s">
        <v>381</v>
      </c>
      <c r="E77" s="168"/>
      <c r="F77" s="167" t="str">
        <f>'3 - End User Organisation '!F78</f>
        <v>NYA</v>
      </c>
    </row>
    <row r="78" spans="1:6" ht="12.75">
      <c r="A78" s="174"/>
      <c r="B78" s="9" t="s">
        <v>340</v>
      </c>
      <c r="C78" s="166"/>
      <c r="D78" s="167" t="s">
        <v>381</v>
      </c>
      <c r="E78" s="168"/>
      <c r="F78" s="167" t="str">
        <f>'3 - End User Organisation '!F79</f>
        <v>NYA</v>
      </c>
    </row>
    <row r="79" spans="1:6" ht="25.5">
      <c r="A79" s="174"/>
      <c r="B79" s="9" t="s">
        <v>441</v>
      </c>
      <c r="C79" s="166"/>
      <c r="D79" s="167" t="s">
        <v>381</v>
      </c>
      <c r="E79" s="168"/>
      <c r="F79" s="167" t="str">
        <f>'3 - End User Organisation '!F80</f>
        <v>NYA</v>
      </c>
    </row>
    <row r="80" spans="1:6" ht="12.75">
      <c r="A80" s="174"/>
      <c r="B80" s="9" t="s">
        <v>184</v>
      </c>
      <c r="C80" s="166"/>
      <c r="D80" s="167" t="s">
        <v>381</v>
      </c>
      <c r="E80" s="168"/>
      <c r="F80" s="167" t="str">
        <f>'3 - End User Organisation '!F81</f>
        <v>NYA</v>
      </c>
    </row>
    <row r="81" spans="1:6" ht="12.75">
      <c r="A81" s="174"/>
      <c r="B81" s="9" t="s">
        <v>0</v>
      </c>
      <c r="C81" s="166"/>
      <c r="D81" s="167" t="s">
        <v>381</v>
      </c>
      <c r="E81" s="168"/>
      <c r="F81" s="167" t="str">
        <f>'3 - End User Organisation '!F82</f>
        <v>NYA</v>
      </c>
    </row>
    <row r="82" spans="1:6" ht="25.5">
      <c r="A82" s="174"/>
      <c r="B82" s="9" t="s">
        <v>442</v>
      </c>
      <c r="C82" s="166"/>
      <c r="D82" s="167" t="s">
        <v>381</v>
      </c>
      <c r="E82" s="168"/>
      <c r="F82" s="167" t="str">
        <f>'3 - End User Organisation '!F83</f>
        <v>NYA</v>
      </c>
    </row>
    <row r="83" spans="1:6" ht="12.75">
      <c r="A83" s="174"/>
      <c r="B83" s="9" t="s">
        <v>443</v>
      </c>
      <c r="C83" s="166"/>
      <c r="D83" s="167" t="s">
        <v>381</v>
      </c>
      <c r="E83" s="168"/>
      <c r="F83" s="167" t="str">
        <f>'3 - End User Organisation '!F84</f>
        <v>NYA</v>
      </c>
    </row>
    <row r="89" ht="12.75">
      <c r="F89" s="58"/>
    </row>
    <row r="90" ht="12.75">
      <c r="F90" s="58"/>
    </row>
  </sheetData>
  <sheetProtection/>
  <conditionalFormatting sqref="D7">
    <cfRule type="containsText" priority="49" dxfId="2" operator="containsText" text="Not OK">
      <formula>NOT(ISERROR(SEARCH("Not OK",D7)))</formula>
    </cfRule>
    <cfRule type="containsText" priority="50" dxfId="1" operator="containsText" text="Queries">
      <formula>NOT(ISERROR(SEARCH("Queries",D7)))</formula>
    </cfRule>
    <cfRule type="containsText" priority="51" dxfId="0" operator="containsText" text="OK">
      <formula>NOT(ISERROR(SEARCH("OK",D7)))</formula>
    </cfRule>
    <cfRule type="containsText" priority="52" dxfId="2" operator="containsText" text="NYA">
      <formula>NOT(ISERROR(SEARCH("NYA",D7)))</formula>
    </cfRule>
  </conditionalFormatting>
  <conditionalFormatting sqref="D8:D19">
    <cfRule type="containsText" priority="45" dxfId="2" operator="containsText" text="Not OK">
      <formula>NOT(ISERROR(SEARCH("Not OK",D8)))</formula>
    </cfRule>
    <cfRule type="containsText" priority="46" dxfId="1" operator="containsText" text="Queries">
      <formula>NOT(ISERROR(SEARCH("Queries",D8)))</formula>
    </cfRule>
    <cfRule type="containsText" priority="47" dxfId="0" operator="containsText" text="OK">
      <formula>NOT(ISERROR(SEARCH("OK",D8)))</formula>
    </cfRule>
    <cfRule type="containsText" priority="48" dxfId="2" operator="containsText" text="NYA">
      <formula>NOT(ISERROR(SEARCH("NYA",D8)))</formula>
    </cfRule>
  </conditionalFormatting>
  <conditionalFormatting sqref="D21:D22">
    <cfRule type="containsText" priority="41" dxfId="2" operator="containsText" text="Not OK">
      <formula>NOT(ISERROR(SEARCH("Not OK",D21)))</formula>
    </cfRule>
    <cfRule type="containsText" priority="42" dxfId="1" operator="containsText" text="Queries">
      <formula>NOT(ISERROR(SEARCH("Queries",D21)))</formula>
    </cfRule>
    <cfRule type="containsText" priority="43" dxfId="0" operator="containsText" text="OK">
      <formula>NOT(ISERROR(SEARCH("OK",D21)))</formula>
    </cfRule>
    <cfRule type="containsText" priority="44" dxfId="2" operator="containsText" text="NYA">
      <formula>NOT(ISERROR(SEARCH("NYA",D21)))</formula>
    </cfRule>
  </conditionalFormatting>
  <conditionalFormatting sqref="D24:D26">
    <cfRule type="containsText" priority="37" dxfId="2" operator="containsText" text="Not OK">
      <formula>NOT(ISERROR(SEARCH("Not OK",D24)))</formula>
    </cfRule>
    <cfRule type="containsText" priority="38" dxfId="1" operator="containsText" text="Queries">
      <formula>NOT(ISERROR(SEARCH("Queries",D24)))</formula>
    </cfRule>
    <cfRule type="containsText" priority="39" dxfId="0" operator="containsText" text="OK">
      <formula>NOT(ISERROR(SEARCH("OK",D24)))</formula>
    </cfRule>
    <cfRule type="containsText" priority="40" dxfId="2" operator="containsText" text="NYA">
      <formula>NOT(ISERROR(SEARCH("NYA",D24)))</formula>
    </cfRule>
  </conditionalFormatting>
  <conditionalFormatting sqref="D28:D30">
    <cfRule type="containsText" priority="33" dxfId="2" operator="containsText" text="Not OK">
      <formula>NOT(ISERROR(SEARCH("Not OK",D28)))</formula>
    </cfRule>
    <cfRule type="containsText" priority="34" dxfId="1" operator="containsText" text="Queries">
      <formula>NOT(ISERROR(SEARCH("Queries",D28)))</formula>
    </cfRule>
    <cfRule type="containsText" priority="35" dxfId="0" operator="containsText" text="OK">
      <formula>NOT(ISERROR(SEARCH("OK",D28)))</formula>
    </cfRule>
    <cfRule type="containsText" priority="36" dxfId="2" operator="containsText" text="NYA">
      <formula>NOT(ISERROR(SEARCH("NYA",D28)))</formula>
    </cfRule>
  </conditionalFormatting>
  <conditionalFormatting sqref="D32">
    <cfRule type="containsText" priority="29" dxfId="2" operator="containsText" text="Not OK">
      <formula>NOT(ISERROR(SEARCH("Not OK",D32)))</formula>
    </cfRule>
    <cfRule type="containsText" priority="30" dxfId="1" operator="containsText" text="Queries">
      <formula>NOT(ISERROR(SEARCH("Queries",D32)))</formula>
    </cfRule>
    <cfRule type="containsText" priority="31" dxfId="0" operator="containsText" text="OK">
      <formula>NOT(ISERROR(SEARCH("OK",D32)))</formula>
    </cfRule>
    <cfRule type="containsText" priority="32" dxfId="2" operator="containsText" text="NYA">
      <formula>NOT(ISERROR(SEARCH("NYA",D32)))</formula>
    </cfRule>
  </conditionalFormatting>
  <conditionalFormatting sqref="D34:D39">
    <cfRule type="containsText" priority="25" dxfId="2" operator="containsText" text="Not OK">
      <formula>NOT(ISERROR(SEARCH("Not OK",D34)))</formula>
    </cfRule>
    <cfRule type="containsText" priority="26" dxfId="1" operator="containsText" text="Queries">
      <formula>NOT(ISERROR(SEARCH("Queries",D34)))</formula>
    </cfRule>
    <cfRule type="containsText" priority="27" dxfId="0" operator="containsText" text="OK">
      <formula>NOT(ISERROR(SEARCH("OK",D34)))</formula>
    </cfRule>
    <cfRule type="containsText" priority="28" dxfId="2" operator="containsText" text="NYA">
      <formula>NOT(ISERROR(SEARCH("NYA",D34)))</formula>
    </cfRule>
  </conditionalFormatting>
  <conditionalFormatting sqref="D41:D46">
    <cfRule type="containsText" priority="21" dxfId="2" operator="containsText" text="Not OK">
      <formula>NOT(ISERROR(SEARCH("Not OK",D41)))</formula>
    </cfRule>
    <cfRule type="containsText" priority="22" dxfId="1" operator="containsText" text="Queries">
      <formula>NOT(ISERROR(SEARCH("Queries",D41)))</formula>
    </cfRule>
    <cfRule type="containsText" priority="23" dxfId="0" operator="containsText" text="OK">
      <formula>NOT(ISERROR(SEARCH("OK",D41)))</formula>
    </cfRule>
    <cfRule type="containsText" priority="24" dxfId="2" operator="containsText" text="NYA">
      <formula>NOT(ISERROR(SEARCH("NYA",D41)))</formula>
    </cfRule>
  </conditionalFormatting>
  <conditionalFormatting sqref="D48:D50">
    <cfRule type="containsText" priority="17" dxfId="2" operator="containsText" text="Not OK">
      <formula>NOT(ISERROR(SEARCH("Not OK",D48)))</formula>
    </cfRule>
    <cfRule type="containsText" priority="18" dxfId="1" operator="containsText" text="Queries">
      <formula>NOT(ISERROR(SEARCH("Queries",D48)))</formula>
    </cfRule>
    <cfRule type="containsText" priority="19" dxfId="0" operator="containsText" text="OK">
      <formula>NOT(ISERROR(SEARCH("OK",D48)))</formula>
    </cfRule>
    <cfRule type="containsText" priority="20" dxfId="2" operator="containsText" text="NYA">
      <formula>NOT(ISERROR(SEARCH("NYA",D48)))</formula>
    </cfRule>
  </conditionalFormatting>
  <conditionalFormatting sqref="D52:D56">
    <cfRule type="containsText" priority="13" dxfId="2" operator="containsText" text="Not OK">
      <formula>NOT(ISERROR(SEARCH("Not OK",D52)))</formula>
    </cfRule>
    <cfRule type="containsText" priority="14" dxfId="1" operator="containsText" text="Queries">
      <formula>NOT(ISERROR(SEARCH("Queries",D52)))</formula>
    </cfRule>
    <cfRule type="containsText" priority="15" dxfId="0" operator="containsText" text="OK">
      <formula>NOT(ISERROR(SEARCH("OK",D52)))</formula>
    </cfRule>
    <cfRule type="containsText" priority="16" dxfId="2" operator="containsText" text="NYA">
      <formula>NOT(ISERROR(SEARCH("NYA",D52)))</formula>
    </cfRule>
  </conditionalFormatting>
  <conditionalFormatting sqref="D58:D72">
    <cfRule type="containsText" priority="9" dxfId="2" operator="containsText" text="Not OK">
      <formula>NOT(ISERROR(SEARCH("Not OK",D58)))</formula>
    </cfRule>
    <cfRule type="containsText" priority="10" dxfId="1" operator="containsText" text="Queries">
      <formula>NOT(ISERROR(SEARCH("Queries",D58)))</formula>
    </cfRule>
    <cfRule type="containsText" priority="11" dxfId="0" operator="containsText" text="OK">
      <formula>NOT(ISERROR(SEARCH("OK",D58)))</formula>
    </cfRule>
    <cfRule type="containsText" priority="12" dxfId="2" operator="containsText" text="NYA">
      <formula>NOT(ISERROR(SEARCH("NYA",D58)))</formula>
    </cfRule>
  </conditionalFormatting>
  <conditionalFormatting sqref="D74:D75">
    <cfRule type="containsText" priority="5" dxfId="2" operator="containsText" text="Not OK">
      <formula>NOT(ISERROR(SEARCH("Not OK",D74)))</formula>
    </cfRule>
    <cfRule type="containsText" priority="6" dxfId="1" operator="containsText" text="Queries">
      <formula>NOT(ISERROR(SEARCH("Queries",D74)))</formula>
    </cfRule>
    <cfRule type="containsText" priority="7" dxfId="0" operator="containsText" text="OK">
      <formula>NOT(ISERROR(SEARCH("OK",D74)))</formula>
    </cfRule>
    <cfRule type="containsText" priority="8" dxfId="2" operator="containsText" text="NYA">
      <formula>NOT(ISERROR(SEARCH("NYA",D74)))</formula>
    </cfRule>
  </conditionalFormatting>
  <conditionalFormatting sqref="D77:D83">
    <cfRule type="containsText" priority="1" dxfId="2" operator="containsText" text="Not OK">
      <formula>NOT(ISERROR(SEARCH("Not OK",D77)))</formula>
    </cfRule>
    <cfRule type="containsText" priority="2" dxfId="1" operator="containsText" text="Queries">
      <formula>NOT(ISERROR(SEARCH("Queries",D77)))</formula>
    </cfRule>
    <cfRule type="containsText" priority="3" dxfId="0" operator="containsText" text="OK">
      <formula>NOT(ISERROR(SEARCH("OK",D77)))</formula>
    </cfRule>
    <cfRule type="containsText" priority="4" dxfId="2" operator="containsText" text="NYA">
      <formula>NOT(ISERROR(SEARCH("NYA",D77)))</formula>
    </cfRule>
  </conditionalFormatting>
  <printOptions/>
  <pageMargins left="0.75" right="0.75" top="1" bottom="1"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3" tint="0.5999900102615356"/>
    <pageSetUpPr fitToPage="1"/>
  </sheetPr>
  <dimension ref="B1:F120"/>
  <sheetViews>
    <sheetView zoomScalePageLayoutView="0" workbookViewId="0" topLeftCell="A1">
      <selection activeCell="A1" sqref="A1"/>
    </sheetView>
  </sheetViews>
  <sheetFormatPr defaultColWidth="11.140625" defaultRowHeight="12.75"/>
  <cols>
    <col min="1" max="1" width="2.8515625" style="182" customWidth="1"/>
    <col min="2" max="2" width="16.7109375" style="183" customWidth="1"/>
    <col min="3" max="3" width="20.8515625" style="182" customWidth="1"/>
    <col min="4" max="16384" width="11.140625" style="182" customWidth="1"/>
  </cols>
  <sheetData>
    <row r="1" spans="2:4" ht="18">
      <c r="B1" s="342" t="s">
        <v>682</v>
      </c>
      <c r="C1" s="343"/>
      <c r="D1" s="343"/>
    </row>
    <row r="3" ht="12.75">
      <c r="B3" s="181" t="s">
        <v>444</v>
      </c>
    </row>
    <row r="5" spans="2:3" ht="12.75">
      <c r="B5" s="181" t="s">
        <v>445</v>
      </c>
      <c r="C5" s="184" t="s">
        <v>446</v>
      </c>
    </row>
    <row r="6" spans="2:3" ht="12.75">
      <c r="B6" s="183" t="s">
        <v>447</v>
      </c>
      <c r="C6" s="182" t="s">
        <v>448</v>
      </c>
    </row>
    <row r="7" spans="2:3" ht="12.75">
      <c r="B7" s="183" t="s">
        <v>449</v>
      </c>
      <c r="C7" s="182" t="s">
        <v>450</v>
      </c>
    </row>
    <row r="8" spans="2:3" ht="12.75">
      <c r="B8" s="183" t="s">
        <v>451</v>
      </c>
      <c r="C8" s="182" t="s">
        <v>452</v>
      </c>
    </row>
    <row r="9" spans="2:3" ht="12.75">
      <c r="B9" s="183" t="s">
        <v>453</v>
      </c>
      <c r="C9" s="182" t="s">
        <v>454</v>
      </c>
    </row>
    <row r="10" spans="2:3" ht="12.75">
      <c r="B10" s="183" t="s">
        <v>98</v>
      </c>
      <c r="C10" s="182" t="s">
        <v>455</v>
      </c>
    </row>
    <row r="11" spans="2:3" ht="12.75">
      <c r="B11" s="183" t="s">
        <v>456</v>
      </c>
      <c r="C11" s="182" t="s">
        <v>457</v>
      </c>
    </row>
    <row r="13" ht="12.75">
      <c r="B13" s="181" t="s">
        <v>458</v>
      </c>
    </row>
    <row r="14" ht="12.75">
      <c r="B14" s="183" t="s">
        <v>995</v>
      </c>
    </row>
    <row r="15" ht="12.75">
      <c r="B15" s="183" t="s">
        <v>996</v>
      </c>
    </row>
    <row r="16" ht="12.75">
      <c r="B16" s="183" t="s">
        <v>997</v>
      </c>
    </row>
    <row r="17" ht="12.75">
      <c r="B17" s="183" t="s">
        <v>998</v>
      </c>
    </row>
    <row r="18" ht="12.75">
      <c r="B18" s="183" t="s">
        <v>461</v>
      </c>
    </row>
    <row r="19" ht="12.75">
      <c r="B19" s="183" t="s">
        <v>999</v>
      </c>
    </row>
    <row r="20" ht="12.75">
      <c r="B20" s="183" t="s">
        <v>1000</v>
      </c>
    </row>
    <row r="21" ht="12.75">
      <c r="B21" s="183" t="s">
        <v>1001</v>
      </c>
    </row>
    <row r="22" ht="12.75">
      <c r="B22" s="183" t="s">
        <v>1002</v>
      </c>
    </row>
    <row r="23" ht="12.75">
      <c r="B23" s="183" t="s">
        <v>1003</v>
      </c>
    </row>
    <row r="24" ht="12.75">
      <c r="B24" s="183" t="s">
        <v>1004</v>
      </c>
    </row>
    <row r="25" ht="12.75">
      <c r="B25" s="183" t="s">
        <v>1005</v>
      </c>
    </row>
    <row r="26" ht="12.75">
      <c r="B26" s="183" t="s">
        <v>1006</v>
      </c>
    </row>
    <row r="27" ht="12.75">
      <c r="B27" s="183" t="s">
        <v>1007</v>
      </c>
    </row>
    <row r="28" ht="12.75">
      <c r="B28" s="183" t="s">
        <v>473</v>
      </c>
    </row>
    <row r="29" ht="12.75">
      <c r="B29" s="183" t="s">
        <v>1008</v>
      </c>
    </row>
    <row r="30" ht="12.75">
      <c r="B30" s="183" t="s">
        <v>1009</v>
      </c>
    </row>
    <row r="31" ht="12.75">
      <c r="B31" s="183" t="s">
        <v>1010</v>
      </c>
    </row>
    <row r="32" ht="12.75">
      <c r="B32" s="183" t="s">
        <v>474</v>
      </c>
    </row>
    <row r="33" spans="2:3" ht="12.75">
      <c r="B33" s="183" t="s">
        <v>1011</v>
      </c>
      <c r="C33" s="184"/>
    </row>
    <row r="34" spans="2:3" ht="12.75">
      <c r="B34" s="183" t="s">
        <v>1162</v>
      </c>
      <c r="C34" s="184"/>
    </row>
    <row r="35" spans="2:3" ht="12.75">
      <c r="B35" s="183" t="s">
        <v>1012</v>
      </c>
      <c r="C35" s="184"/>
    </row>
    <row r="36" spans="2:3" ht="12.75">
      <c r="B36" s="183" t="s">
        <v>1013</v>
      </c>
      <c r="C36" s="184"/>
    </row>
    <row r="37" spans="2:3" ht="12.75">
      <c r="B37" s="183" t="s">
        <v>1014</v>
      </c>
      <c r="C37" s="184"/>
    </row>
    <row r="38" spans="2:3" ht="12.75">
      <c r="B38" s="183" t="s">
        <v>1015</v>
      </c>
      <c r="C38" s="184"/>
    </row>
    <row r="40" ht="12.75">
      <c r="B40" s="181" t="s">
        <v>477</v>
      </c>
    </row>
    <row r="41" spans="2:3" ht="12.75">
      <c r="B41" s="183" t="s">
        <v>381</v>
      </c>
      <c r="C41" s="182" t="s">
        <v>459</v>
      </c>
    </row>
    <row r="42" spans="2:3" ht="12.75">
      <c r="B42" s="183" t="s">
        <v>98</v>
      </c>
      <c r="C42" s="182" t="s">
        <v>455</v>
      </c>
    </row>
    <row r="43" spans="2:3" ht="12.75">
      <c r="B43" s="183" t="s">
        <v>460</v>
      </c>
      <c r="C43" s="182" t="s">
        <v>461</v>
      </c>
    </row>
    <row r="44" spans="2:3" ht="12.75">
      <c r="B44" s="183" t="s">
        <v>462</v>
      </c>
      <c r="C44" s="182" t="s">
        <v>463</v>
      </c>
    </row>
    <row r="45" spans="2:3" ht="12.75">
      <c r="B45" s="183" t="s">
        <v>464</v>
      </c>
      <c r="C45" s="182" t="s">
        <v>465</v>
      </c>
    </row>
    <row r="46" spans="2:3" ht="12.75">
      <c r="B46" s="183" t="s">
        <v>466</v>
      </c>
      <c r="C46" s="182" t="s">
        <v>467</v>
      </c>
    </row>
    <row r="47" spans="2:3" ht="12.75">
      <c r="B47" s="183" t="s">
        <v>468</v>
      </c>
      <c r="C47" s="182" t="s">
        <v>469</v>
      </c>
    </row>
    <row r="48" spans="2:3" ht="12.75">
      <c r="B48" s="183" t="s">
        <v>470</v>
      </c>
      <c r="C48" s="182" t="s">
        <v>471</v>
      </c>
    </row>
    <row r="49" spans="2:3" ht="12.75">
      <c r="B49" s="183" t="s">
        <v>472</v>
      </c>
      <c r="C49" s="182" t="s">
        <v>473</v>
      </c>
    </row>
    <row r="50" spans="2:3" ht="12.75">
      <c r="B50" s="183" t="s">
        <v>475</v>
      </c>
      <c r="C50" s="182" t="s">
        <v>476</v>
      </c>
    </row>
    <row r="51" ht="12.75">
      <c r="B51" s="181"/>
    </row>
    <row r="52" ht="12.75">
      <c r="B52" s="181" t="s">
        <v>478</v>
      </c>
    </row>
    <row r="53" spans="2:3" ht="12.75">
      <c r="B53" s="183" t="s">
        <v>391</v>
      </c>
      <c r="C53" s="182" t="s">
        <v>479</v>
      </c>
    </row>
    <row r="54" spans="2:3" ht="12.75">
      <c r="B54" s="183" t="s">
        <v>480</v>
      </c>
      <c r="C54" s="182" t="s">
        <v>481</v>
      </c>
    </row>
    <row r="55" spans="2:3" ht="12.75">
      <c r="B55" s="183" t="s">
        <v>482</v>
      </c>
      <c r="C55" s="182" t="s">
        <v>483</v>
      </c>
    </row>
    <row r="56" spans="2:3" ht="12.75">
      <c r="B56" s="183" t="s">
        <v>484</v>
      </c>
      <c r="C56" s="182" t="s">
        <v>485</v>
      </c>
    </row>
    <row r="58" ht="12.75">
      <c r="B58" s="181" t="s">
        <v>184</v>
      </c>
    </row>
    <row r="59" spans="2:3" ht="12.75">
      <c r="B59" s="183" t="s">
        <v>381</v>
      </c>
      <c r="C59" s="182" t="s">
        <v>459</v>
      </c>
    </row>
    <row r="60" spans="2:3" ht="12.75">
      <c r="B60" s="183" t="s">
        <v>486</v>
      </c>
      <c r="C60" s="182" t="s">
        <v>487</v>
      </c>
    </row>
    <row r="61" spans="2:3" ht="12.75">
      <c r="B61" s="183" t="s">
        <v>488</v>
      </c>
      <c r="C61" s="182" t="s">
        <v>489</v>
      </c>
    </row>
    <row r="62" spans="2:3" ht="12.75">
      <c r="B62" s="183" t="s">
        <v>490</v>
      </c>
      <c r="C62" s="182" t="s">
        <v>491</v>
      </c>
    </row>
    <row r="63" spans="2:3" ht="12.75">
      <c r="B63" s="183" t="s">
        <v>492</v>
      </c>
      <c r="C63" s="182" t="s">
        <v>493</v>
      </c>
    </row>
    <row r="65" ht="12.75">
      <c r="B65" s="181" t="s">
        <v>494</v>
      </c>
    </row>
    <row r="66" spans="2:6" ht="12.75">
      <c r="B66" s="183" t="s">
        <v>391</v>
      </c>
      <c r="C66" s="182" t="s">
        <v>479</v>
      </c>
      <c r="F66" s="183"/>
    </row>
    <row r="67" spans="2:6" ht="12.75">
      <c r="B67" s="183" t="s">
        <v>495</v>
      </c>
      <c r="C67" s="182" t="s">
        <v>496</v>
      </c>
      <c r="F67" s="183"/>
    </row>
    <row r="68" spans="2:6" ht="12.75">
      <c r="B68" s="183" t="s">
        <v>1180</v>
      </c>
      <c r="C68" s="182" t="s">
        <v>497</v>
      </c>
      <c r="F68" s="183"/>
    </row>
    <row r="69" spans="2:6" ht="12.75">
      <c r="B69" s="183" t="s">
        <v>1181</v>
      </c>
      <c r="C69" s="182" t="s">
        <v>1182</v>
      </c>
      <c r="F69" s="183"/>
    </row>
    <row r="70" spans="2:6" ht="12.75">
      <c r="B70" s="183" t="s">
        <v>1183</v>
      </c>
      <c r="C70" s="182" t="s">
        <v>1184</v>
      </c>
      <c r="F70" s="183"/>
    </row>
    <row r="71" spans="2:6" ht="12.75">
      <c r="B71" s="183" t="s">
        <v>1185</v>
      </c>
      <c r="C71" s="182" t="s">
        <v>1186</v>
      </c>
      <c r="F71" s="183"/>
    </row>
    <row r="72" spans="2:6" ht="12.75">
      <c r="B72" s="183" t="s">
        <v>1187</v>
      </c>
      <c r="C72" s="182" t="s">
        <v>1188</v>
      </c>
      <c r="F72" s="183"/>
    </row>
    <row r="73" spans="2:6" ht="12.75">
      <c r="B73" s="183" t="s">
        <v>1189</v>
      </c>
      <c r="C73" s="182" t="s">
        <v>1184</v>
      </c>
      <c r="F73" s="183"/>
    </row>
    <row r="74" spans="2:6" ht="12.75">
      <c r="B74" s="183" t="s">
        <v>1190</v>
      </c>
      <c r="C74" s="182" t="s">
        <v>1191</v>
      </c>
      <c r="F74" s="183"/>
    </row>
    <row r="75" spans="2:6" ht="12.75">
      <c r="B75" s="183" t="s">
        <v>1192</v>
      </c>
      <c r="C75" s="182" t="s">
        <v>1184</v>
      </c>
      <c r="F75" s="183"/>
    </row>
    <row r="76" spans="2:6" ht="12.75">
      <c r="B76" s="183" t="s">
        <v>98</v>
      </c>
      <c r="C76" s="182" t="s">
        <v>1193</v>
      </c>
      <c r="F76" s="183"/>
    </row>
    <row r="78" ht="12.75">
      <c r="B78" s="181" t="s">
        <v>498</v>
      </c>
    </row>
    <row r="79" spans="2:3" ht="12.75">
      <c r="B79" s="183" t="s">
        <v>391</v>
      </c>
      <c r="C79" s="182" t="s">
        <v>479</v>
      </c>
    </row>
    <row r="80" ht="12.75">
      <c r="B80" s="183" t="s">
        <v>243</v>
      </c>
    </row>
    <row r="81" ht="12.75">
      <c r="B81" s="183" t="s">
        <v>499</v>
      </c>
    </row>
    <row r="82" ht="12.75">
      <c r="B82" s="183" t="s">
        <v>500</v>
      </c>
    </row>
    <row r="83" ht="12.75">
      <c r="B83" s="183" t="s">
        <v>501</v>
      </c>
    </row>
    <row r="85" ht="12.75">
      <c r="B85" s="181" t="s">
        <v>502</v>
      </c>
    </row>
    <row r="86" ht="12.75">
      <c r="B86" s="104" t="s">
        <v>243</v>
      </c>
    </row>
    <row r="87" ht="12.75">
      <c r="B87" s="183" t="s">
        <v>499</v>
      </c>
    </row>
    <row r="88" ht="12.75">
      <c r="B88" s="183" t="s">
        <v>500</v>
      </c>
    </row>
    <row r="89" ht="12.75">
      <c r="B89" s="183" t="s">
        <v>501</v>
      </c>
    </row>
    <row r="91" ht="12.75">
      <c r="B91" s="181" t="s">
        <v>334</v>
      </c>
    </row>
    <row r="92" ht="12.75">
      <c r="B92" s="183" t="s">
        <v>578</v>
      </c>
    </row>
    <row r="93" spans="2:3" ht="12.75">
      <c r="B93" s="183" t="s">
        <v>503</v>
      </c>
      <c r="C93" s="182" t="s">
        <v>504</v>
      </c>
    </row>
    <row r="94" spans="2:3" ht="12.75">
      <c r="B94" s="183" t="s">
        <v>505</v>
      </c>
      <c r="C94" s="182" t="s">
        <v>506</v>
      </c>
    </row>
    <row r="95" spans="2:3" ht="12.75">
      <c r="B95" s="183" t="s">
        <v>488</v>
      </c>
      <c r="C95" s="182" t="s">
        <v>507</v>
      </c>
    </row>
    <row r="97" ht="12.75">
      <c r="B97" s="181" t="s">
        <v>508</v>
      </c>
    </row>
    <row r="98" spans="2:3" ht="12.75">
      <c r="B98" s="183" t="s">
        <v>381</v>
      </c>
      <c r="C98" s="182" t="s">
        <v>457</v>
      </c>
    </row>
    <row r="99" spans="2:3" ht="12.75">
      <c r="B99" s="183" t="s">
        <v>509</v>
      </c>
      <c r="C99" s="182" t="s">
        <v>550</v>
      </c>
    </row>
    <row r="100" spans="2:3" ht="12.75">
      <c r="B100" s="183" t="s">
        <v>510</v>
      </c>
      <c r="C100" s="182" t="s">
        <v>549</v>
      </c>
    </row>
    <row r="101" spans="2:3" ht="12.75">
      <c r="B101" s="183" t="s">
        <v>511</v>
      </c>
      <c r="C101" s="182" t="s">
        <v>512</v>
      </c>
    </row>
    <row r="103" ht="12.75">
      <c r="B103" s="181" t="s">
        <v>513</v>
      </c>
    </row>
    <row r="104" spans="2:3" ht="12.75">
      <c r="B104" s="183" t="s">
        <v>391</v>
      </c>
      <c r="C104" s="182" t="s">
        <v>479</v>
      </c>
    </row>
    <row r="105" spans="2:3" ht="12.75">
      <c r="B105" s="183" t="s">
        <v>514</v>
      </c>
      <c r="C105" s="182" t="s">
        <v>515</v>
      </c>
    </row>
    <row r="106" spans="2:3" ht="12.75">
      <c r="B106" s="183" t="s">
        <v>516</v>
      </c>
      <c r="C106" s="182" t="s">
        <v>517</v>
      </c>
    </row>
    <row r="107" spans="2:3" ht="12.75">
      <c r="B107" s="183" t="s">
        <v>518</v>
      </c>
      <c r="C107" s="182" t="s">
        <v>519</v>
      </c>
    </row>
    <row r="108" spans="2:3" ht="12.75">
      <c r="B108" s="183" t="s">
        <v>520</v>
      </c>
      <c r="C108" s="182" t="s">
        <v>521</v>
      </c>
    </row>
    <row r="109" spans="2:3" ht="12.75">
      <c r="B109" s="183" t="s">
        <v>522</v>
      </c>
      <c r="C109" s="182" t="s">
        <v>523</v>
      </c>
    </row>
    <row r="111" ht="12.75">
      <c r="B111" s="181" t="s">
        <v>551</v>
      </c>
    </row>
    <row r="112" ht="12.75">
      <c r="B112" s="183" t="s">
        <v>552</v>
      </c>
    </row>
    <row r="113" ht="12.75">
      <c r="B113" s="183" t="s">
        <v>553</v>
      </c>
    </row>
    <row r="115" ht="12.75">
      <c r="B115" s="181" t="s">
        <v>558</v>
      </c>
    </row>
    <row r="116" ht="12.75">
      <c r="B116" s="183" t="s">
        <v>554</v>
      </c>
    </row>
    <row r="117" ht="12.75">
      <c r="B117" s="183" t="s">
        <v>555</v>
      </c>
    </row>
    <row r="118" ht="12.75">
      <c r="B118" s="183" t="s">
        <v>556</v>
      </c>
    </row>
    <row r="119" ht="12.75">
      <c r="B119" s="183" t="s">
        <v>639</v>
      </c>
    </row>
    <row r="120" ht="12.75">
      <c r="B120" s="183" t="s">
        <v>557</v>
      </c>
    </row>
  </sheetData>
  <sheetProtection/>
  <printOptions/>
  <pageMargins left="0.75" right="0.75" top="1" bottom="1" header="0.3" footer="0.3"/>
  <pageSetup fitToHeight="1" fitToWidth="1" horizontalDpi="600" verticalDpi="600" orientation="portrait" paperSize="9" scale="57"/>
</worksheet>
</file>

<file path=xl/worksheets/sheet3.xml><?xml version="1.0" encoding="utf-8"?>
<worksheet xmlns="http://schemas.openxmlformats.org/spreadsheetml/2006/main" xmlns:r="http://schemas.openxmlformats.org/officeDocument/2006/relationships">
  <dimension ref="B2:J43"/>
  <sheetViews>
    <sheetView zoomScalePageLayoutView="0" workbookViewId="0" topLeftCell="A1">
      <selection activeCell="A1" sqref="A1"/>
    </sheetView>
  </sheetViews>
  <sheetFormatPr defaultColWidth="9.140625" defaultRowHeight="12.75"/>
  <cols>
    <col min="1" max="1" width="4.140625" style="202" customWidth="1"/>
    <col min="2" max="3" width="9.140625" style="202" customWidth="1"/>
    <col min="4" max="4" width="21.140625" style="202" customWidth="1"/>
    <col min="5" max="5" width="129.28125" style="202" customWidth="1"/>
    <col min="6" max="16384" width="9.140625" style="202" customWidth="1"/>
  </cols>
  <sheetData>
    <row r="1" s="199" customFormat="1" ht="4.5" customHeight="1"/>
    <row r="2" spans="2:5" s="201" customFormat="1" ht="15.75">
      <c r="B2" s="218" t="s">
        <v>591</v>
      </c>
      <c r="C2" s="219"/>
      <c r="D2" s="219"/>
      <c r="E2" s="219"/>
    </row>
    <row r="3" spans="2:5" s="201" customFormat="1" ht="15">
      <c r="B3" s="220" t="s">
        <v>592</v>
      </c>
      <c r="C3" s="219"/>
      <c r="D3" s="219"/>
      <c r="E3" s="219"/>
    </row>
    <row r="4" spans="2:5" s="201" customFormat="1" ht="9.75" customHeight="1" thickBot="1">
      <c r="B4" s="220"/>
      <c r="C4" s="219"/>
      <c r="D4" s="219"/>
      <c r="E4" s="219"/>
    </row>
    <row r="5" spans="2:5" ht="13.5" thickBot="1">
      <c r="B5" s="221" t="s">
        <v>219</v>
      </c>
      <c r="C5" s="222"/>
      <c r="D5" s="223"/>
      <c r="E5" s="223" t="s">
        <v>593</v>
      </c>
    </row>
    <row r="6" spans="2:5" ht="83.25" customHeight="1" thickBot="1">
      <c r="B6" s="224" t="s">
        <v>605</v>
      </c>
      <c r="C6" s="225"/>
      <c r="D6" s="226"/>
      <c r="E6" s="227" t="s">
        <v>656</v>
      </c>
    </row>
    <row r="7" spans="2:5" ht="42.75" customHeight="1" thickBot="1">
      <c r="B7" s="224" t="s">
        <v>606</v>
      </c>
      <c r="C7" s="228"/>
      <c r="D7" s="229"/>
      <c r="E7" s="227" t="s">
        <v>607</v>
      </c>
    </row>
    <row r="8" spans="2:5" ht="49.5" customHeight="1" thickBot="1">
      <c r="B8" s="224" t="s">
        <v>686</v>
      </c>
      <c r="C8" s="228"/>
      <c r="D8" s="229"/>
      <c r="E8" s="227" t="s">
        <v>687</v>
      </c>
    </row>
    <row r="9" spans="2:6" ht="59.25" customHeight="1" thickBot="1">
      <c r="B9" s="224" t="s">
        <v>267</v>
      </c>
      <c r="C9" s="228"/>
      <c r="D9" s="229"/>
      <c r="E9" s="227" t="s">
        <v>1134</v>
      </c>
      <c r="F9" s="203"/>
    </row>
    <row r="12" spans="2:5" s="201" customFormat="1" ht="15.75">
      <c r="B12" s="200" t="s">
        <v>594</v>
      </c>
      <c r="E12" s="344"/>
    </row>
    <row r="13" s="201" customFormat="1" ht="15">
      <c r="B13" s="273" t="s">
        <v>657</v>
      </c>
    </row>
    <row r="14" ht="12.75">
      <c r="B14" s="204"/>
    </row>
    <row r="15" ht="12.75">
      <c r="B15" s="204"/>
    </row>
    <row r="16" spans="2:7" ht="15.75" customHeight="1">
      <c r="B16" s="205"/>
      <c r="C16" s="206"/>
      <c r="D16" s="206"/>
      <c r="E16" s="206"/>
      <c r="F16" s="206"/>
      <c r="G16" s="206"/>
    </row>
    <row r="17" spans="2:7" ht="15.75" customHeight="1">
      <c r="B17" s="205"/>
      <c r="C17" s="206"/>
      <c r="D17" s="206"/>
      <c r="E17" s="206"/>
      <c r="F17" s="206"/>
      <c r="G17" s="206"/>
    </row>
    <row r="18" spans="2:7" ht="15.75" customHeight="1">
      <c r="B18" s="207"/>
      <c r="C18" s="206"/>
      <c r="D18" s="206"/>
      <c r="E18" s="206"/>
      <c r="F18" s="206"/>
      <c r="G18" s="206"/>
    </row>
    <row r="19" spans="2:7" ht="15.75" customHeight="1">
      <c r="B19" s="207"/>
      <c r="C19" s="206"/>
      <c r="D19" s="206"/>
      <c r="E19" s="206"/>
      <c r="F19" s="206"/>
      <c r="G19" s="206"/>
    </row>
    <row r="20" spans="2:7" ht="15.75" customHeight="1">
      <c r="B20" s="207"/>
      <c r="C20" s="206"/>
      <c r="D20" s="206"/>
      <c r="E20" s="206"/>
      <c r="F20" s="206"/>
      <c r="G20" s="206"/>
    </row>
    <row r="21" spans="2:7" ht="12.75">
      <c r="B21" s="206"/>
      <c r="C21" s="206"/>
      <c r="D21" s="206"/>
      <c r="E21" s="206"/>
      <c r="F21" s="206"/>
      <c r="G21" s="206"/>
    </row>
    <row r="22" spans="2:7" ht="12.75">
      <c r="B22" s="208"/>
      <c r="C22" s="206"/>
      <c r="D22" s="206"/>
      <c r="E22" s="206"/>
      <c r="F22" s="206"/>
      <c r="G22" s="206"/>
    </row>
    <row r="23" spans="2:7" ht="15">
      <c r="B23" s="209"/>
      <c r="C23" s="206"/>
      <c r="D23" s="206"/>
      <c r="E23" s="206"/>
      <c r="F23" s="206"/>
      <c r="G23" s="206"/>
    </row>
    <row r="24" spans="2:7" ht="15">
      <c r="B24" s="209"/>
      <c r="C24" s="206"/>
      <c r="D24" s="206"/>
      <c r="E24" s="206"/>
      <c r="F24" s="206"/>
      <c r="G24" s="206"/>
    </row>
    <row r="25" spans="2:7" ht="15">
      <c r="B25" s="209"/>
      <c r="C25" s="206"/>
      <c r="D25" s="206"/>
      <c r="E25" s="206"/>
      <c r="F25" s="206"/>
      <c r="G25" s="206"/>
    </row>
    <row r="26" spans="2:7" ht="12.75">
      <c r="B26" s="206"/>
      <c r="C26" s="206"/>
      <c r="D26" s="206"/>
      <c r="E26" s="206"/>
      <c r="F26" s="206"/>
      <c r="G26" s="206"/>
    </row>
    <row r="27" spans="2:7" ht="12.75">
      <c r="B27" s="208"/>
      <c r="C27" s="206"/>
      <c r="D27" s="206"/>
      <c r="E27" s="206"/>
      <c r="F27" s="206"/>
      <c r="G27" s="206"/>
    </row>
    <row r="28" spans="2:7" ht="15">
      <c r="B28" s="209"/>
      <c r="C28" s="206"/>
      <c r="D28" s="206"/>
      <c r="E28" s="206"/>
      <c r="F28" s="206"/>
      <c r="G28" s="206"/>
    </row>
    <row r="29" spans="2:7" ht="15">
      <c r="B29" s="209"/>
      <c r="C29" s="206"/>
      <c r="D29" s="206"/>
      <c r="E29" s="206"/>
      <c r="F29" s="206"/>
      <c r="G29" s="206"/>
    </row>
    <row r="30" spans="2:7" ht="15">
      <c r="B30" s="209"/>
      <c r="C30" s="206"/>
      <c r="D30" s="206"/>
      <c r="E30" s="206"/>
      <c r="F30" s="206"/>
      <c r="G30" s="206"/>
    </row>
    <row r="31" spans="2:7" ht="12.75">
      <c r="B31" s="206"/>
      <c r="C31" s="206"/>
      <c r="D31" s="206"/>
      <c r="E31" s="206"/>
      <c r="F31" s="206"/>
      <c r="G31" s="206"/>
    </row>
    <row r="32" spans="2:7" ht="12.75">
      <c r="B32" s="206"/>
      <c r="C32" s="206"/>
      <c r="D32" s="206"/>
      <c r="E32" s="206"/>
      <c r="F32" s="206"/>
      <c r="G32" s="206"/>
    </row>
    <row r="42" spans="2:10" ht="12" customHeight="1">
      <c r="B42"/>
      <c r="C42" s="210"/>
      <c r="D42"/>
      <c r="E42"/>
      <c r="F42"/>
      <c r="G42"/>
      <c r="H42"/>
      <c r="I42"/>
      <c r="J42"/>
    </row>
    <row r="43" spans="5:10" ht="12.75">
      <c r="E43"/>
      <c r="F43"/>
      <c r="G43"/>
      <c r="H43"/>
      <c r="I43"/>
      <c r="J43"/>
    </row>
  </sheetData>
  <sheetProtection/>
  <printOptions/>
  <pageMargins left="0.75" right="0.75" top="1" bottom="1"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5"/>
  <sheetViews>
    <sheetView zoomScale="80" zoomScaleNormal="80" zoomScalePageLayoutView="0" workbookViewId="0" topLeftCell="A1">
      <selection activeCell="A1" sqref="A1"/>
    </sheetView>
  </sheetViews>
  <sheetFormatPr defaultColWidth="9.140625" defaultRowHeight="12.75"/>
  <cols>
    <col min="1" max="1" width="1.7109375" style="5" customWidth="1"/>
    <col min="2" max="2" width="11.8515625" style="6" customWidth="1"/>
    <col min="3" max="3" width="38.421875" style="6" customWidth="1"/>
    <col min="4" max="4" width="76.7109375" style="7" customWidth="1"/>
    <col min="5" max="5" width="23.140625" style="7" customWidth="1"/>
    <col min="6" max="6" width="22.7109375" style="5" customWidth="1"/>
    <col min="7" max="7" width="22.140625" style="5" customWidth="1"/>
    <col min="8" max="8" width="13.28125" style="5" customWidth="1"/>
    <col min="9" max="9" width="7.57421875" style="5" customWidth="1"/>
    <col min="10" max="10" width="4.28125" style="5" customWidth="1"/>
    <col min="11" max="11" width="77.8515625" style="5" hidden="1" customWidth="1"/>
    <col min="12" max="12" width="43.8515625" style="5" customWidth="1"/>
    <col min="13" max="13" width="21.8515625" style="5" customWidth="1"/>
    <col min="14" max="14" width="23.28125" style="5" customWidth="1"/>
    <col min="15" max="15" width="14.7109375" style="5" customWidth="1"/>
    <col min="16" max="16384" width="9.140625" style="5" customWidth="1"/>
  </cols>
  <sheetData>
    <row r="1" spans="1:4" s="3" customFormat="1" ht="30">
      <c r="A1" s="30" t="s">
        <v>265</v>
      </c>
      <c r="B1" s="1"/>
      <c r="C1" s="2"/>
      <c r="D1" s="7"/>
    </row>
    <row r="2" spans="2:6" s="3" customFormat="1" ht="12.75">
      <c r="B2" s="2" t="s">
        <v>697</v>
      </c>
      <c r="C2" s="2"/>
      <c r="D2" s="7"/>
      <c r="E2" s="7"/>
      <c r="F2" s="5"/>
    </row>
    <row r="3" spans="2:5" s="3" customFormat="1" ht="12.75">
      <c r="B3" s="2" t="s">
        <v>580</v>
      </c>
      <c r="C3" s="2"/>
      <c r="D3" s="7"/>
      <c r="E3" s="7"/>
    </row>
    <row r="4" spans="2:5" s="3" customFormat="1" ht="12.75">
      <c r="B4" s="2"/>
      <c r="C4" s="2"/>
      <c r="D4" s="7"/>
      <c r="E4" s="7"/>
    </row>
    <row r="5" spans="2:12" s="32" customFormat="1" ht="31.5">
      <c r="B5" s="161" t="s">
        <v>9</v>
      </c>
      <c r="C5" s="161" t="s">
        <v>219</v>
      </c>
      <c r="D5" s="161" t="s">
        <v>3</v>
      </c>
      <c r="E5" s="161" t="s">
        <v>221</v>
      </c>
      <c r="F5" s="161" t="s">
        <v>17</v>
      </c>
      <c r="G5" s="161" t="s">
        <v>21</v>
      </c>
      <c r="H5" s="161" t="s">
        <v>239</v>
      </c>
      <c r="I5" s="547" t="s">
        <v>4</v>
      </c>
      <c r="J5" s="548"/>
      <c r="K5" s="549"/>
      <c r="L5" s="161" t="s">
        <v>240</v>
      </c>
    </row>
    <row r="6" spans="2:12" s="32" customFormat="1" ht="15.75">
      <c r="B6" s="68" t="s">
        <v>696</v>
      </c>
      <c r="C6" s="68" t="s">
        <v>247</v>
      </c>
      <c r="D6" s="67"/>
      <c r="E6" s="65"/>
      <c r="F6" s="65"/>
      <c r="G6" s="65"/>
      <c r="H6" s="71"/>
      <c r="I6" s="550"/>
      <c r="J6" s="551"/>
      <c r="K6" s="552"/>
      <c r="L6" s="70"/>
    </row>
    <row r="7" spans="2:12" s="32" customFormat="1" ht="60">
      <c r="B7" s="350" t="s">
        <v>994</v>
      </c>
      <c r="C7" s="315" t="s">
        <v>266</v>
      </c>
      <c r="D7" s="248" t="s">
        <v>644</v>
      </c>
      <c r="E7" s="288"/>
      <c r="F7" s="288"/>
      <c r="G7" s="288"/>
      <c r="H7" s="66" t="s">
        <v>183</v>
      </c>
      <c r="I7" s="544"/>
      <c r="J7" s="545"/>
      <c r="K7" s="546"/>
      <c r="L7" s="289"/>
    </row>
    <row r="8" spans="2:12" s="32" customFormat="1" ht="60">
      <c r="B8" s="350" t="s">
        <v>994</v>
      </c>
      <c r="C8" s="315" t="s">
        <v>689</v>
      </c>
      <c r="D8" s="248" t="s">
        <v>691</v>
      </c>
      <c r="E8" s="288"/>
      <c r="F8" s="288"/>
      <c r="G8" s="288"/>
      <c r="H8" s="66" t="s">
        <v>183</v>
      </c>
      <c r="I8" s="544"/>
      <c r="J8" s="545"/>
      <c r="K8" s="546"/>
      <c r="L8" s="289"/>
    </row>
    <row r="9" spans="2:12" s="32" customFormat="1" ht="60">
      <c r="B9" s="350" t="s">
        <v>994</v>
      </c>
      <c r="C9" s="315" t="s">
        <v>688</v>
      </c>
      <c r="D9" s="248" t="s">
        <v>690</v>
      </c>
      <c r="E9" s="288"/>
      <c r="F9" s="288"/>
      <c r="G9" s="288"/>
      <c r="H9" s="66" t="s">
        <v>183</v>
      </c>
      <c r="I9" s="544"/>
      <c r="J9" s="545"/>
      <c r="K9" s="546"/>
      <c r="L9" s="289"/>
    </row>
    <row r="10" spans="2:12" s="32" customFormat="1" ht="60">
      <c r="B10" s="350" t="s">
        <v>994</v>
      </c>
      <c r="C10" s="315" t="s">
        <v>692</v>
      </c>
      <c r="D10" s="248" t="s">
        <v>693</v>
      </c>
      <c r="E10" s="288"/>
      <c r="F10" s="288"/>
      <c r="G10" s="288"/>
      <c r="H10" s="66" t="s">
        <v>183</v>
      </c>
      <c r="I10" s="544"/>
      <c r="J10" s="545"/>
      <c r="K10" s="546"/>
      <c r="L10" s="289"/>
    </row>
    <row r="11" spans="2:12" s="32" customFormat="1" ht="60">
      <c r="B11" s="350" t="s">
        <v>994</v>
      </c>
      <c r="C11" s="315" t="s">
        <v>694</v>
      </c>
      <c r="D11" s="248" t="s">
        <v>695</v>
      </c>
      <c r="E11" s="288"/>
      <c r="F11" s="288"/>
      <c r="G11" s="288"/>
      <c r="H11" s="66" t="s">
        <v>183</v>
      </c>
      <c r="I11" s="544"/>
      <c r="J11" s="545"/>
      <c r="K11" s="546"/>
      <c r="L11" s="289"/>
    </row>
    <row r="12" spans="2:5" s="33" customFormat="1" ht="15.75">
      <c r="B12" s="29"/>
      <c r="C12" s="29"/>
      <c r="D12" s="34"/>
      <c r="E12" s="34"/>
    </row>
    <row r="13" spans="2:11" s="32" customFormat="1" ht="15.75">
      <c r="B13" s="162"/>
      <c r="C13" s="162"/>
      <c r="D13" s="541" t="s">
        <v>95</v>
      </c>
      <c r="E13" s="542"/>
      <c r="F13" s="542"/>
      <c r="G13" s="543"/>
      <c r="H13" s="162" t="s">
        <v>241</v>
      </c>
      <c r="I13" s="33"/>
      <c r="J13" s="33"/>
      <c r="K13" s="33"/>
    </row>
    <row r="14" spans="2:11" s="32" customFormat="1" ht="15.75">
      <c r="B14" s="68" t="s">
        <v>242</v>
      </c>
      <c r="C14" s="69"/>
      <c r="D14" s="538"/>
      <c r="E14" s="539"/>
      <c r="F14" s="539"/>
      <c r="G14" s="540"/>
      <c r="H14" s="70"/>
      <c r="I14" s="33"/>
      <c r="J14" s="33"/>
      <c r="K14" s="33"/>
    </row>
    <row r="15" spans="2:11" s="32" customFormat="1" ht="19.5" customHeight="1">
      <c r="B15" s="315"/>
      <c r="C15" s="315" t="s">
        <v>127</v>
      </c>
      <c r="D15" s="535"/>
      <c r="E15" s="536"/>
      <c r="F15" s="536"/>
      <c r="G15" s="537"/>
      <c r="H15" s="289"/>
      <c r="I15" s="33"/>
      <c r="J15" s="33"/>
      <c r="K15" s="33"/>
    </row>
    <row r="16" spans="2:5" s="3" customFormat="1" ht="12.75">
      <c r="B16" s="2"/>
      <c r="C16" s="2"/>
      <c r="D16" s="7"/>
      <c r="E16" s="7"/>
    </row>
    <row r="17" spans="1:5" s="3" customFormat="1" ht="30">
      <c r="A17" s="30" t="s">
        <v>581</v>
      </c>
      <c r="B17" s="1"/>
      <c r="C17" s="2"/>
      <c r="D17" s="7"/>
      <c r="E17" s="7"/>
    </row>
    <row r="18" spans="2:5" s="3" customFormat="1" ht="12.75">
      <c r="B18" s="2" t="s">
        <v>582</v>
      </c>
      <c r="C18" s="2"/>
      <c r="D18" s="7"/>
      <c r="E18" s="7"/>
    </row>
    <row r="19" spans="2:5" s="3" customFormat="1" ht="12.75">
      <c r="B19" s="2" t="s">
        <v>616</v>
      </c>
      <c r="C19" s="2"/>
      <c r="D19" s="7"/>
      <c r="E19" s="7"/>
    </row>
    <row r="20" spans="2:5" s="3" customFormat="1" ht="12.75">
      <c r="B20" s="2"/>
      <c r="C20" s="2"/>
      <c r="D20" s="7"/>
      <c r="E20" s="7"/>
    </row>
    <row r="21" spans="2:15" s="32" customFormat="1" ht="25.5">
      <c r="B21" s="162" t="s">
        <v>9</v>
      </c>
      <c r="C21" s="162" t="s">
        <v>219</v>
      </c>
      <c r="D21" s="162" t="s">
        <v>3</v>
      </c>
      <c r="E21" s="162" t="s">
        <v>221</v>
      </c>
      <c r="F21" s="162" t="s">
        <v>17</v>
      </c>
      <c r="G21" s="162" t="s">
        <v>21</v>
      </c>
      <c r="H21" s="98" t="s">
        <v>220</v>
      </c>
      <c r="L21" s="162" t="s">
        <v>221</v>
      </c>
      <c r="M21" s="162" t="s">
        <v>17</v>
      </c>
      <c r="N21" s="162" t="s">
        <v>21</v>
      </c>
      <c r="O21" s="98" t="s">
        <v>220</v>
      </c>
    </row>
    <row r="22" spans="2:15" s="32" customFormat="1" ht="41.25" customHeight="1">
      <c r="B22" s="505"/>
      <c r="C22" s="505"/>
      <c r="D22" s="505"/>
      <c r="E22" s="557" t="s">
        <v>1099</v>
      </c>
      <c r="F22" s="558"/>
      <c r="G22" s="558"/>
      <c r="H22" s="559"/>
      <c r="I22" s="261"/>
      <c r="J22" s="261"/>
      <c r="K22" s="506"/>
      <c r="L22" s="553" t="s">
        <v>1100</v>
      </c>
      <c r="M22" s="554"/>
      <c r="N22" s="554"/>
      <c r="O22" s="554"/>
    </row>
    <row r="23" spans="2:8" s="32" customFormat="1" ht="15.75">
      <c r="B23" s="68" t="s">
        <v>247</v>
      </c>
      <c r="C23" s="69"/>
      <c r="D23" s="71"/>
      <c r="E23" s="70"/>
      <c r="F23" s="70"/>
      <c r="G23" s="70"/>
      <c r="H23" s="70"/>
    </row>
    <row r="24" spans="2:12" s="32" customFormat="1" ht="30">
      <c r="B24" s="555" t="s">
        <v>718</v>
      </c>
      <c r="C24" s="315" t="s">
        <v>615</v>
      </c>
      <c r="D24" s="248" t="s">
        <v>1094</v>
      </c>
      <c r="E24" s="255"/>
      <c r="F24" s="89"/>
      <c r="G24" s="89"/>
      <c r="H24" s="89"/>
      <c r="I24" s="261"/>
      <c r="L24" s="32" t="s">
        <v>1135</v>
      </c>
    </row>
    <row r="25" spans="2:8" s="3" customFormat="1" ht="36" customHeight="1">
      <c r="B25" s="556"/>
      <c r="C25" s="315" t="s">
        <v>579</v>
      </c>
      <c r="D25" s="248" t="s">
        <v>617</v>
      </c>
      <c r="E25" s="255" t="s">
        <v>559</v>
      </c>
      <c r="F25" s="104"/>
      <c r="G25" s="185"/>
      <c r="H25" s="185"/>
    </row>
    <row r="26" spans="2:8" s="3" customFormat="1" ht="9" customHeight="1">
      <c r="B26" s="503"/>
      <c r="C26" s="503"/>
      <c r="D26" s="504"/>
      <c r="E26" s="104"/>
      <c r="F26" s="104"/>
      <c r="G26" s="185"/>
      <c r="H26" s="185"/>
    </row>
    <row r="27" spans="2:12" s="32" customFormat="1" ht="30">
      <c r="B27" s="555" t="s">
        <v>1095</v>
      </c>
      <c r="C27" s="315" t="s">
        <v>615</v>
      </c>
      <c r="D27" s="248" t="s">
        <v>1094</v>
      </c>
      <c r="E27" s="255"/>
      <c r="F27" s="89"/>
      <c r="G27" s="89"/>
      <c r="H27" s="89"/>
      <c r="I27" s="261"/>
      <c r="L27" s="32" t="s">
        <v>1135</v>
      </c>
    </row>
    <row r="28" spans="2:8" s="3" customFormat="1" ht="36" customHeight="1">
      <c r="B28" s="556"/>
      <c r="C28" s="315" t="s">
        <v>579</v>
      </c>
      <c r="D28" s="248" t="s">
        <v>617</v>
      </c>
      <c r="E28" s="255" t="s">
        <v>559</v>
      </c>
      <c r="F28" s="104"/>
      <c r="G28" s="185"/>
      <c r="H28" s="185"/>
    </row>
    <row r="29" spans="2:8" s="3" customFormat="1" ht="9" customHeight="1">
      <c r="B29" s="503"/>
      <c r="C29" s="503"/>
      <c r="D29" s="504"/>
      <c r="E29" s="104"/>
      <c r="F29" s="104"/>
      <c r="G29" s="185"/>
      <c r="H29" s="185"/>
    </row>
    <row r="30" spans="2:15" s="32" customFormat="1" ht="30">
      <c r="B30" s="555" t="s">
        <v>1096</v>
      </c>
      <c r="C30" s="315" t="s">
        <v>615</v>
      </c>
      <c r="D30" s="248" t="s">
        <v>1094</v>
      </c>
      <c r="E30" s="255"/>
      <c r="F30" s="89"/>
      <c r="G30" s="89"/>
      <c r="H30" s="89"/>
      <c r="I30" s="261"/>
      <c r="L30" s="255"/>
      <c r="M30" s="89"/>
      <c r="N30" s="89"/>
      <c r="O30" s="89"/>
    </row>
    <row r="31" spans="2:15" s="3" customFormat="1" ht="36" customHeight="1">
      <c r="B31" s="556"/>
      <c r="C31" s="315" t="s">
        <v>579</v>
      </c>
      <c r="D31" s="248" t="s">
        <v>617</v>
      </c>
      <c r="E31" s="255" t="s">
        <v>559</v>
      </c>
      <c r="F31" s="104"/>
      <c r="G31" s="185"/>
      <c r="H31" s="185"/>
      <c r="L31" s="255" t="s">
        <v>559</v>
      </c>
      <c r="M31" s="104"/>
      <c r="N31" s="185"/>
      <c r="O31" s="185"/>
    </row>
    <row r="32" spans="2:8" s="3" customFormat="1" ht="9" customHeight="1">
      <c r="B32" s="503"/>
      <c r="C32" s="503"/>
      <c r="D32" s="504"/>
      <c r="E32" s="104"/>
      <c r="F32" s="104"/>
      <c r="G32" s="185"/>
      <c r="H32" s="185"/>
    </row>
    <row r="33" spans="2:15" s="32" customFormat="1" ht="30">
      <c r="B33" s="555" t="s">
        <v>1097</v>
      </c>
      <c r="C33" s="315" t="s">
        <v>615</v>
      </c>
      <c r="D33" s="248" t="s">
        <v>1094</v>
      </c>
      <c r="E33" s="255"/>
      <c r="F33" s="89"/>
      <c r="G33" s="89"/>
      <c r="H33" s="89"/>
      <c r="I33" s="261"/>
      <c r="L33" s="255"/>
      <c r="M33" s="89"/>
      <c r="N33" s="89"/>
      <c r="O33" s="89"/>
    </row>
    <row r="34" spans="2:15" s="3" customFormat="1" ht="36" customHeight="1">
      <c r="B34" s="556"/>
      <c r="C34" s="315" t="s">
        <v>579</v>
      </c>
      <c r="D34" s="248" t="s">
        <v>617</v>
      </c>
      <c r="E34" s="255" t="s">
        <v>559</v>
      </c>
      <c r="F34" s="104"/>
      <c r="G34" s="185"/>
      <c r="H34" s="185"/>
      <c r="L34" s="255" t="s">
        <v>559</v>
      </c>
      <c r="M34" s="104"/>
      <c r="N34" s="185"/>
      <c r="O34" s="185"/>
    </row>
    <row r="35" spans="2:8" s="3" customFormat="1" ht="9" customHeight="1">
      <c r="B35" s="503"/>
      <c r="C35" s="503"/>
      <c r="D35" s="504"/>
      <c r="E35" s="104"/>
      <c r="F35" s="104"/>
      <c r="G35" s="185"/>
      <c r="H35" s="185"/>
    </row>
    <row r="36" spans="2:15" s="32" customFormat="1" ht="30">
      <c r="B36" s="555" t="s">
        <v>1098</v>
      </c>
      <c r="C36" s="315" t="s">
        <v>615</v>
      </c>
      <c r="D36" s="248" t="s">
        <v>1094</v>
      </c>
      <c r="E36" s="255"/>
      <c r="F36" s="89"/>
      <c r="G36" s="89"/>
      <c r="H36" s="89"/>
      <c r="I36" s="261"/>
      <c r="L36" s="255"/>
      <c r="M36" s="89"/>
      <c r="N36" s="89"/>
      <c r="O36" s="89"/>
    </row>
    <row r="37" spans="2:15" s="3" customFormat="1" ht="36" customHeight="1">
      <c r="B37" s="556"/>
      <c r="C37" s="315" t="s">
        <v>579</v>
      </c>
      <c r="D37" s="248" t="s">
        <v>617</v>
      </c>
      <c r="E37" s="255" t="s">
        <v>559</v>
      </c>
      <c r="F37" s="104"/>
      <c r="G37" s="185"/>
      <c r="H37" s="185"/>
      <c r="L37" s="255" t="s">
        <v>559</v>
      </c>
      <c r="M37" s="104"/>
      <c r="N37" s="185"/>
      <c r="O37" s="185"/>
    </row>
    <row r="38" spans="2:8" s="3" customFormat="1" ht="9" customHeight="1">
      <c r="B38" s="503"/>
      <c r="C38" s="503"/>
      <c r="D38" s="504"/>
      <c r="E38" s="104"/>
      <c r="F38" s="104"/>
      <c r="G38" s="185"/>
      <c r="H38" s="185"/>
    </row>
    <row r="39" spans="1:5" s="3" customFormat="1" ht="16.5" customHeight="1">
      <c r="A39" s="30"/>
      <c r="B39" s="186" t="s">
        <v>584</v>
      </c>
      <c r="C39" s="2"/>
      <c r="D39" s="7"/>
      <c r="E39" s="7"/>
    </row>
    <row r="40" spans="2:5" s="3" customFormat="1" ht="12.75">
      <c r="B40" s="2" t="s">
        <v>583</v>
      </c>
      <c r="C40" s="2"/>
      <c r="D40" s="7"/>
      <c r="E40" s="7"/>
    </row>
    <row r="41" spans="3:5" s="3" customFormat="1" ht="12.75" customHeight="1">
      <c r="C41" s="2"/>
      <c r="D41" s="7"/>
      <c r="E41" s="7"/>
    </row>
    <row r="42" spans="2:8" ht="13.5" customHeight="1">
      <c r="B42" s="98" t="s">
        <v>9</v>
      </c>
      <c r="C42" s="98" t="s">
        <v>219</v>
      </c>
      <c r="D42" s="98" t="s">
        <v>3</v>
      </c>
      <c r="E42" s="98" t="s">
        <v>221</v>
      </c>
      <c r="F42" s="98" t="s">
        <v>17</v>
      </c>
      <c r="G42" s="98" t="s">
        <v>21</v>
      </c>
      <c r="H42" s="98" t="s">
        <v>220</v>
      </c>
    </row>
    <row r="43" spans="2:8" ht="15.75">
      <c r="B43" s="195" t="s">
        <v>543</v>
      </c>
      <c r="C43" s="76"/>
      <c r="D43" s="77"/>
      <c r="E43" s="78"/>
      <c r="F43" s="78"/>
      <c r="G43" s="78"/>
      <c r="H43" s="78"/>
    </row>
    <row r="44" spans="2:9" ht="151.5" customHeight="1">
      <c r="B44" s="290"/>
      <c r="C44" s="290" t="s">
        <v>544</v>
      </c>
      <c r="D44" s="291" t="s">
        <v>698</v>
      </c>
      <c r="E44" s="287"/>
      <c r="F44" s="287"/>
      <c r="G44" s="287"/>
      <c r="H44" s="197"/>
      <c r="I44" s="261"/>
    </row>
    <row r="45" spans="2:8" ht="15">
      <c r="B45" s="290"/>
      <c r="C45" s="291" t="s">
        <v>222</v>
      </c>
      <c r="D45" s="291"/>
      <c r="E45" s="197"/>
      <c r="F45" s="197"/>
      <c r="G45" s="197"/>
      <c r="H45" s="197"/>
    </row>
  </sheetData>
  <sheetProtection/>
  <mergeCells count="17">
    <mergeCell ref="L22:O22"/>
    <mergeCell ref="B24:B25"/>
    <mergeCell ref="B27:B28"/>
    <mergeCell ref="B30:B31"/>
    <mergeCell ref="B33:B34"/>
    <mergeCell ref="B36:B37"/>
    <mergeCell ref="E22:H22"/>
    <mergeCell ref="D15:G15"/>
    <mergeCell ref="D14:G14"/>
    <mergeCell ref="D13:G13"/>
    <mergeCell ref="I11:K11"/>
    <mergeCell ref="I5:K5"/>
    <mergeCell ref="I6:K6"/>
    <mergeCell ref="I7:K7"/>
    <mergeCell ref="I8:K8"/>
    <mergeCell ref="I9:K9"/>
    <mergeCell ref="I10:K10"/>
  </mergeCells>
  <conditionalFormatting sqref="B7:L7">
    <cfRule type="expression" priority="6" dxfId="196" stopIfTrue="1">
      <formula>$B$7="No"</formula>
    </cfRule>
  </conditionalFormatting>
  <conditionalFormatting sqref="B9:L9">
    <cfRule type="expression" priority="5" dxfId="196">
      <formula>$B$9="No"</formula>
    </cfRule>
  </conditionalFormatting>
  <conditionalFormatting sqref="B8:L8">
    <cfRule type="expression" priority="4" dxfId="196" stopIfTrue="1">
      <formula>$B$8="No"</formula>
    </cfRule>
  </conditionalFormatting>
  <conditionalFormatting sqref="B10:L10">
    <cfRule type="expression" priority="2" dxfId="196">
      <formula>$B$10="No"</formula>
    </cfRule>
  </conditionalFormatting>
  <conditionalFormatting sqref="B11:L11">
    <cfRule type="expression" priority="1" dxfId="196">
      <formula>$B$11="No"</formula>
    </cfRule>
  </conditionalFormatting>
  <dataValidations count="3">
    <dataValidation type="list" allowBlank="1" showInputMessage="1" showErrorMessage="1" sqref="D15:G15">
      <formula1>UsageOutcome</formula1>
    </dataValidation>
    <dataValidation type="list" allowBlank="1" showInputMessage="1" showErrorMessage="1" sqref="H7:H11">
      <formula1>Approval</formula1>
    </dataValidation>
    <dataValidation type="list" allowBlank="1" showInputMessage="1" showErrorMessage="1" sqref="B7:B11">
      <formula1>"Please select, Yes, No"</formula1>
    </dataValidation>
  </dataValidations>
  <printOptions/>
  <pageMargins left="0.2362204724409449" right="0.2362204724409449" top="0.27" bottom="0.28" header="0.18" footer="0.17"/>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2.75"/>
  <cols>
    <col min="1" max="1" width="1.7109375" style="5" customWidth="1"/>
    <col min="2" max="2" width="19.7109375" style="6" customWidth="1"/>
    <col min="3" max="3" width="28.00390625" style="6" customWidth="1"/>
    <col min="4" max="4" width="75.8515625" style="7" customWidth="1"/>
    <col min="5" max="5" width="21.00390625" style="5" customWidth="1"/>
    <col min="6" max="6" width="20.8515625" style="5" customWidth="1"/>
    <col min="7" max="7" width="27.421875" style="5" customWidth="1"/>
    <col min="8" max="8" width="13.7109375" style="5" customWidth="1"/>
    <col min="9" max="9" width="7.7109375" style="5" customWidth="1"/>
    <col min="10" max="16384" width="9.140625" style="5" customWidth="1"/>
  </cols>
  <sheetData>
    <row r="1" spans="1:4" s="3" customFormat="1" ht="18">
      <c r="A1" s="1" t="s">
        <v>373</v>
      </c>
      <c r="B1" s="1"/>
      <c r="C1" s="2"/>
      <c r="D1" s="258"/>
    </row>
    <row r="2" spans="1:8" s="21" customFormat="1" ht="47.25" customHeight="1">
      <c r="A2" s="20"/>
      <c r="B2" s="562" t="s">
        <v>1107</v>
      </c>
      <c r="C2" s="563"/>
      <c r="D2" s="564"/>
      <c r="E2" s="523"/>
      <c r="F2" s="560" t="s">
        <v>662</v>
      </c>
      <c r="G2" s="561"/>
      <c r="H2" s="561"/>
    </row>
    <row r="3" spans="2:4" s="3" customFormat="1" ht="12.75">
      <c r="B3" s="2"/>
      <c r="C3" s="2"/>
      <c r="D3" s="4"/>
    </row>
    <row r="4" spans="2:4" s="3" customFormat="1" ht="12.75">
      <c r="B4" s="2" t="s">
        <v>170</v>
      </c>
      <c r="C4" s="2"/>
      <c r="D4" s="4"/>
    </row>
    <row r="5" spans="2:4" s="3" customFormat="1" ht="12.75">
      <c r="B5" s="2" t="s">
        <v>171</v>
      </c>
      <c r="C5" s="2"/>
      <c r="D5" s="4"/>
    </row>
    <row r="6" spans="2:6" s="3" customFormat="1" ht="12.75">
      <c r="B6" s="2" t="s">
        <v>172</v>
      </c>
      <c r="C6" s="2"/>
      <c r="D6" s="4"/>
      <c r="F6" s="238"/>
    </row>
    <row r="8" spans="2:9" ht="12.75">
      <c r="B8" s="85" t="s">
        <v>9</v>
      </c>
      <c r="C8" s="85" t="s">
        <v>1</v>
      </c>
      <c r="D8" s="85" t="s">
        <v>3</v>
      </c>
      <c r="E8" s="85" t="s">
        <v>17</v>
      </c>
      <c r="F8" s="85" t="s">
        <v>21</v>
      </c>
      <c r="G8" s="85" t="s">
        <v>18</v>
      </c>
      <c r="H8" s="85" t="s">
        <v>19</v>
      </c>
      <c r="I8" s="85" t="s">
        <v>16</v>
      </c>
    </row>
    <row r="9" spans="2:9" ht="12.75">
      <c r="B9" s="187" t="s">
        <v>525</v>
      </c>
      <c r="C9" s="76"/>
      <c r="D9" s="77"/>
      <c r="E9" s="78"/>
      <c r="F9" s="78"/>
      <c r="G9" s="78"/>
      <c r="H9" s="78"/>
      <c r="I9" s="78"/>
    </row>
    <row r="10" spans="2:10" ht="25.5">
      <c r="B10" s="244"/>
      <c r="C10" s="244" t="s">
        <v>534</v>
      </c>
      <c r="D10" s="250" t="s">
        <v>535</v>
      </c>
      <c r="E10" s="286"/>
      <c r="F10" s="286"/>
      <c r="G10" s="292"/>
      <c r="H10" s="293"/>
      <c r="I10" s="8" t="s">
        <v>13</v>
      </c>
      <c r="J10" s="104"/>
    </row>
    <row r="11" spans="2:9" ht="12.75">
      <c r="B11" s="244"/>
      <c r="C11" s="244" t="s">
        <v>35</v>
      </c>
      <c r="D11" s="250" t="s">
        <v>536</v>
      </c>
      <c r="E11" s="286"/>
      <c r="F11" s="286"/>
      <c r="G11" s="292"/>
      <c r="H11" s="293"/>
      <c r="I11" s="8" t="s">
        <v>13</v>
      </c>
    </row>
    <row r="12" spans="2:9" ht="12.75">
      <c r="B12" s="244"/>
      <c r="C12" s="244" t="s">
        <v>20</v>
      </c>
      <c r="D12" s="250" t="s">
        <v>537</v>
      </c>
      <c r="E12" s="80"/>
      <c r="F12" s="80"/>
      <c r="G12" s="80"/>
      <c r="H12" s="251"/>
      <c r="I12" s="8" t="s">
        <v>13</v>
      </c>
    </row>
    <row r="13" spans="2:9" ht="25.5">
      <c r="B13" s="244"/>
      <c r="C13" s="244" t="s">
        <v>22</v>
      </c>
      <c r="D13" s="250" t="s">
        <v>664</v>
      </c>
      <c r="E13" s="286"/>
      <c r="F13" s="286"/>
      <c r="G13" s="292"/>
      <c r="H13" s="293"/>
      <c r="I13" s="8" t="s">
        <v>13</v>
      </c>
    </row>
    <row r="14" spans="2:9" ht="12.75">
      <c r="B14" s="244"/>
      <c r="C14" s="244" t="s">
        <v>28</v>
      </c>
      <c r="D14" s="250" t="s">
        <v>538</v>
      </c>
      <c r="E14" s="286"/>
      <c r="F14" s="286"/>
      <c r="G14" s="292"/>
      <c r="H14" s="293"/>
      <c r="I14" s="8" t="s">
        <v>13</v>
      </c>
    </row>
    <row r="15" spans="2:9" ht="25.5">
      <c r="B15" s="244"/>
      <c r="C15" s="244" t="s">
        <v>26</v>
      </c>
      <c r="D15" s="250" t="s">
        <v>372</v>
      </c>
      <c r="E15" s="80"/>
      <c r="F15" s="80"/>
      <c r="G15" s="80"/>
      <c r="H15" s="251"/>
      <c r="I15" s="8" t="s">
        <v>13</v>
      </c>
    </row>
    <row r="16" spans="2:9" ht="12.75">
      <c r="B16" s="244"/>
      <c r="C16" s="244" t="s">
        <v>25</v>
      </c>
      <c r="D16" s="250" t="s">
        <v>245</v>
      </c>
      <c r="E16" s="286"/>
      <c r="F16" s="286"/>
      <c r="G16" s="292"/>
      <c r="H16" s="293"/>
      <c r="I16" s="8" t="s">
        <v>13</v>
      </c>
    </row>
    <row r="17" spans="2:9" ht="25.5">
      <c r="B17" s="244"/>
      <c r="C17" s="244" t="s">
        <v>29</v>
      </c>
      <c r="D17" s="250" t="s">
        <v>33</v>
      </c>
      <c r="E17" s="286"/>
      <c r="F17" s="286"/>
      <c r="G17" s="292"/>
      <c r="H17" s="292"/>
      <c r="I17" s="8" t="s">
        <v>13</v>
      </c>
    </row>
    <row r="18" spans="2:9" ht="43.5" customHeight="1">
      <c r="B18" s="244"/>
      <c r="C18" s="244" t="s">
        <v>30</v>
      </c>
      <c r="D18" s="250" t="s">
        <v>1142</v>
      </c>
      <c r="E18" s="286"/>
      <c r="F18" s="286"/>
      <c r="G18" s="292"/>
      <c r="H18" s="292"/>
      <c r="I18" s="8" t="s">
        <v>13</v>
      </c>
    </row>
    <row r="19" spans="2:9" ht="43.5" customHeight="1">
      <c r="B19" s="244"/>
      <c r="C19" s="91" t="s">
        <v>1136</v>
      </c>
      <c r="D19" s="41" t="s">
        <v>1141</v>
      </c>
      <c r="E19" s="286"/>
      <c r="F19" s="286"/>
      <c r="G19" s="292"/>
      <c r="H19" s="292"/>
      <c r="I19" s="8" t="s">
        <v>13</v>
      </c>
    </row>
    <row r="20" spans="2:9" ht="30.75" customHeight="1">
      <c r="B20" s="244"/>
      <c r="C20" s="91" t="s">
        <v>1137</v>
      </c>
      <c r="D20" s="41" t="s">
        <v>1138</v>
      </c>
      <c r="E20" s="286"/>
      <c r="F20" s="286"/>
      <c r="G20" s="292"/>
      <c r="H20" s="292"/>
      <c r="I20" s="8" t="s">
        <v>13</v>
      </c>
    </row>
    <row r="21" spans="2:9" ht="33" customHeight="1">
      <c r="B21" s="244"/>
      <c r="C21" s="91" t="s">
        <v>1139</v>
      </c>
      <c r="D21" s="41" t="s">
        <v>1140</v>
      </c>
      <c r="E21" s="286"/>
      <c r="F21" s="286"/>
      <c r="G21" s="292"/>
      <c r="H21" s="292"/>
      <c r="I21" s="8" t="s">
        <v>13</v>
      </c>
    </row>
    <row r="22" spans="2:9" ht="25.5">
      <c r="B22" s="244"/>
      <c r="C22" s="244" t="s">
        <v>640</v>
      </c>
      <c r="D22" s="250" t="s">
        <v>608</v>
      </c>
      <c r="E22" s="79"/>
      <c r="F22" s="80"/>
      <c r="G22" s="80"/>
      <c r="H22" s="251"/>
      <c r="I22" s="8" t="s">
        <v>13</v>
      </c>
    </row>
    <row r="23" spans="2:9" ht="12.75">
      <c r="B23" s="93" t="s">
        <v>101</v>
      </c>
      <c r="C23" s="72"/>
      <c r="D23" s="73"/>
      <c r="E23" s="74"/>
      <c r="F23" s="74"/>
      <c r="G23" s="74"/>
      <c r="H23" s="74"/>
      <c r="I23" s="74"/>
    </row>
    <row r="24" spans="2:9" ht="12.75">
      <c r="B24" s="244"/>
      <c r="C24" s="244" t="s">
        <v>6</v>
      </c>
      <c r="D24" s="250" t="s">
        <v>185</v>
      </c>
      <c r="E24" s="285"/>
      <c r="F24" s="294"/>
      <c r="G24" s="294"/>
      <c r="H24" s="295"/>
      <c r="I24" s="8" t="s">
        <v>13</v>
      </c>
    </row>
    <row r="25" spans="2:9" ht="12.75">
      <c r="B25" s="244"/>
      <c r="C25" s="244" t="s">
        <v>20</v>
      </c>
      <c r="D25" s="250" t="s">
        <v>186</v>
      </c>
      <c r="E25" s="285"/>
      <c r="F25" s="285"/>
      <c r="G25" s="296"/>
      <c r="H25" s="295"/>
      <c r="I25" s="8" t="s">
        <v>13</v>
      </c>
    </row>
    <row r="26" spans="2:9" ht="12.75">
      <c r="B26" s="244"/>
      <c r="C26" s="244" t="s">
        <v>102</v>
      </c>
      <c r="D26" s="250" t="s">
        <v>103</v>
      </c>
      <c r="E26" s="285"/>
      <c r="F26" s="285"/>
      <c r="G26" s="296"/>
      <c r="H26" s="295"/>
      <c r="I26" s="8" t="s">
        <v>13</v>
      </c>
    </row>
    <row r="27" spans="2:9" ht="12.75">
      <c r="B27" s="244"/>
      <c r="C27" s="244"/>
      <c r="D27" s="250" t="s">
        <v>665</v>
      </c>
      <c r="E27" s="285"/>
      <c r="F27" s="285"/>
      <c r="G27" s="296"/>
      <c r="H27" s="295"/>
      <c r="I27" s="8" t="s">
        <v>13</v>
      </c>
    </row>
    <row r="28" spans="2:9" ht="12.75">
      <c r="B28" s="244"/>
      <c r="C28" s="244" t="s">
        <v>104</v>
      </c>
      <c r="D28" s="250" t="s">
        <v>105</v>
      </c>
      <c r="E28" s="285"/>
      <c r="F28" s="285"/>
      <c r="G28" s="296"/>
      <c r="H28" s="295"/>
      <c r="I28" s="8" t="s">
        <v>13</v>
      </c>
    </row>
    <row r="29" spans="2:9" ht="12.75">
      <c r="B29" s="244"/>
      <c r="C29" s="244"/>
      <c r="D29" s="250" t="s">
        <v>665</v>
      </c>
      <c r="E29" s="285"/>
      <c r="F29" s="285"/>
      <c r="G29" s="296"/>
      <c r="H29" s="295"/>
      <c r="I29" s="8" t="s">
        <v>13</v>
      </c>
    </row>
    <row r="30" spans="2:9" ht="38.25">
      <c r="B30" s="244"/>
      <c r="C30" s="244" t="s">
        <v>30</v>
      </c>
      <c r="D30" s="250" t="s">
        <v>653</v>
      </c>
      <c r="E30" s="297"/>
      <c r="F30" s="84"/>
      <c r="G30" s="84"/>
      <c r="H30" s="252"/>
      <c r="I30" s="8" t="s">
        <v>13</v>
      </c>
    </row>
    <row r="31" spans="2:9" ht="25.5">
      <c r="B31" s="244"/>
      <c r="C31" s="244" t="s">
        <v>610</v>
      </c>
      <c r="D31" s="250" t="s">
        <v>652</v>
      </c>
      <c r="E31" s="82"/>
      <c r="F31" s="84"/>
      <c r="G31" s="84"/>
      <c r="H31" s="252"/>
      <c r="I31" s="8" t="s">
        <v>13</v>
      </c>
    </row>
    <row r="32" spans="2:9" ht="12.75">
      <c r="B32" s="349" t="s">
        <v>699</v>
      </c>
      <c r="C32" s="346"/>
      <c r="D32" s="347"/>
      <c r="E32" s="348"/>
      <c r="F32" s="348"/>
      <c r="G32" s="348"/>
      <c r="H32" s="348"/>
      <c r="I32" s="348"/>
    </row>
    <row r="33" spans="2:9" ht="12.75">
      <c r="B33" s="244"/>
      <c r="C33" s="244" t="s">
        <v>6</v>
      </c>
      <c r="D33" s="250" t="s">
        <v>185</v>
      </c>
      <c r="E33" s="350"/>
      <c r="F33" s="351"/>
      <c r="G33" s="351"/>
      <c r="H33" s="352"/>
      <c r="I33" s="8" t="s">
        <v>13</v>
      </c>
    </row>
    <row r="34" spans="2:9" ht="12.75">
      <c r="B34" s="244"/>
      <c r="C34" s="244" t="s">
        <v>20</v>
      </c>
      <c r="D34" s="250" t="s">
        <v>186</v>
      </c>
      <c r="E34" s="350"/>
      <c r="F34" s="350"/>
      <c r="G34" s="353"/>
      <c r="H34" s="352"/>
      <c r="I34" s="8" t="s">
        <v>13</v>
      </c>
    </row>
    <row r="35" spans="2:9" ht="12.75">
      <c r="B35" s="244"/>
      <c r="C35" s="244" t="s">
        <v>102</v>
      </c>
      <c r="D35" s="250" t="s">
        <v>103</v>
      </c>
      <c r="E35" s="350"/>
      <c r="F35" s="350"/>
      <c r="G35" s="353"/>
      <c r="H35" s="352"/>
      <c r="I35" s="8" t="s">
        <v>13</v>
      </c>
    </row>
    <row r="36" spans="2:9" ht="12.75">
      <c r="B36" s="244"/>
      <c r="C36" s="244"/>
      <c r="D36" s="250" t="s">
        <v>665</v>
      </c>
      <c r="E36" s="350"/>
      <c r="F36" s="350"/>
      <c r="G36" s="353"/>
      <c r="H36" s="352"/>
      <c r="I36" s="8" t="s">
        <v>13</v>
      </c>
    </row>
    <row r="37" spans="2:9" ht="12.75">
      <c r="B37" s="244"/>
      <c r="C37" s="244" t="s">
        <v>104</v>
      </c>
      <c r="D37" s="250" t="s">
        <v>105</v>
      </c>
      <c r="E37" s="350"/>
      <c r="F37" s="350"/>
      <c r="G37" s="353"/>
      <c r="H37" s="352"/>
      <c r="I37" s="8" t="s">
        <v>13</v>
      </c>
    </row>
    <row r="38" spans="2:9" ht="12.75">
      <c r="B38" s="244"/>
      <c r="C38" s="244"/>
      <c r="D38" s="250" t="s">
        <v>665</v>
      </c>
      <c r="E38" s="350"/>
      <c r="F38" s="350"/>
      <c r="G38" s="353"/>
      <c r="H38" s="352"/>
      <c r="I38" s="8" t="s">
        <v>13</v>
      </c>
    </row>
    <row r="39" spans="2:9" ht="38.25">
      <c r="B39" s="244"/>
      <c r="C39" s="244" t="s">
        <v>30</v>
      </c>
      <c r="D39" s="250" t="s">
        <v>653</v>
      </c>
      <c r="E39" s="354"/>
      <c r="F39" s="355"/>
      <c r="G39" s="355"/>
      <c r="H39" s="356"/>
      <c r="I39" s="8" t="s">
        <v>13</v>
      </c>
    </row>
    <row r="40" spans="2:9" ht="25.5">
      <c r="B40" s="244"/>
      <c r="C40" s="244" t="s">
        <v>610</v>
      </c>
      <c r="D40" s="250" t="s">
        <v>652</v>
      </c>
      <c r="E40" s="357"/>
      <c r="F40" s="355"/>
      <c r="G40" s="355"/>
      <c r="H40" s="356"/>
      <c r="I40" s="8" t="s">
        <v>13</v>
      </c>
    </row>
    <row r="41" spans="2:9" ht="25.5">
      <c r="B41" s="96" t="s">
        <v>248</v>
      </c>
      <c r="C41" s="86"/>
      <c r="D41" s="87"/>
      <c r="E41" s="88"/>
      <c r="F41" s="88"/>
      <c r="G41" s="88"/>
      <c r="H41" s="90"/>
      <c r="I41" s="88"/>
    </row>
    <row r="42" spans="2:9" ht="25.5">
      <c r="B42" s="244"/>
      <c r="C42" s="244" t="s">
        <v>249</v>
      </c>
      <c r="D42" s="250" t="s">
        <v>34</v>
      </c>
      <c r="E42" s="298"/>
      <c r="F42" s="253"/>
      <c r="G42" s="299" t="s">
        <v>658</v>
      </c>
      <c r="H42" s="254"/>
      <c r="I42" s="8" t="s">
        <v>13</v>
      </c>
    </row>
    <row r="43" spans="2:9" ht="25.5">
      <c r="B43" s="244"/>
      <c r="C43" s="244" t="s">
        <v>250</v>
      </c>
      <c r="D43" s="250" t="s">
        <v>162</v>
      </c>
      <c r="E43" s="89"/>
      <c r="F43" s="253"/>
      <c r="G43" s="253"/>
      <c r="H43" s="254"/>
      <c r="I43" s="8" t="s">
        <v>13</v>
      </c>
    </row>
    <row r="44" spans="2:9" ht="25.5">
      <c r="B44" s="244"/>
      <c r="C44" s="244" t="s">
        <v>609</v>
      </c>
      <c r="D44" s="250" t="s">
        <v>618</v>
      </c>
      <c r="E44" s="298"/>
      <c r="F44" s="253"/>
      <c r="G44" s="299" t="s">
        <v>659</v>
      </c>
      <c r="H44" s="254"/>
      <c r="I44" s="8" t="s">
        <v>13</v>
      </c>
    </row>
    <row r="45" spans="2:9" ht="12.75">
      <c r="B45" s="244"/>
      <c r="C45" s="244" t="s">
        <v>533</v>
      </c>
      <c r="D45" s="250" t="s">
        <v>645</v>
      </c>
      <c r="E45" s="89"/>
      <c r="F45" s="253"/>
      <c r="G45" s="253"/>
      <c r="H45" s="254"/>
      <c r="I45" s="8" t="s">
        <v>13</v>
      </c>
    </row>
    <row r="46" spans="2:9" ht="12.75">
      <c r="B46" s="244" t="s">
        <v>23</v>
      </c>
      <c r="C46" s="316" t="s">
        <v>24</v>
      </c>
      <c r="D46" s="250" t="s">
        <v>27</v>
      </c>
      <c r="E46" s="89"/>
      <c r="F46" s="253"/>
      <c r="G46" s="253"/>
      <c r="H46" s="254"/>
      <c r="I46" s="8" t="s">
        <v>13</v>
      </c>
    </row>
  </sheetData>
  <sheetProtection/>
  <mergeCells count="2">
    <mergeCell ref="F2:H2"/>
    <mergeCell ref="B2:D2"/>
  </mergeCells>
  <conditionalFormatting sqref="F2">
    <cfRule type="cellIs" priority="1" dxfId="132" operator="equal" stopIfTrue="1">
      <formula>"Yes"</formula>
    </cfRule>
  </conditionalFormatting>
  <conditionalFormatting sqref="E2">
    <cfRule type="cellIs" priority="3" dxfId="132" operator="equal" stopIfTrue="1">
      <formula>"Yes"</formula>
    </cfRule>
  </conditionalFormatting>
  <conditionalFormatting sqref="B2">
    <cfRule type="cellIs" priority="2" dxfId="132" operator="equal" stopIfTrue="1">
      <formula>"Yes"</formula>
    </cfRule>
  </conditionalFormatting>
  <hyperlinks>
    <hyperlink ref="G42" r:id="rId1" display="clinical.safety@hscic.gov.uk"/>
    <hyperlink ref="G44" r:id="rId2" display="itkconformance@nhs.net"/>
  </hyperlinks>
  <printOptions/>
  <pageMargins left="0.7480314960629921" right="0.7480314960629921" top="0.984251968503937" bottom="0.984251968503937" header="0.5118110236220472" footer="0.5118110236220472"/>
  <pageSetup fitToHeight="0" fitToWidth="1" horizontalDpi="600" verticalDpi="600" orientation="landscape" paperSize="8" scale="90" r:id="rId3"/>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 sqref="A1"/>
    </sheetView>
  </sheetViews>
  <sheetFormatPr defaultColWidth="9.140625" defaultRowHeight="12.75"/>
  <cols>
    <col min="1" max="1" width="1.7109375" style="5" customWidth="1"/>
    <col min="2" max="2" width="24.140625" style="6" customWidth="1"/>
    <col min="3" max="3" width="35.140625" style="6" customWidth="1"/>
    <col min="4" max="4" width="81.421875" style="7" customWidth="1"/>
    <col min="5" max="5" width="56.8515625" style="5" customWidth="1"/>
    <col min="6" max="6" width="7.7109375" style="5" customWidth="1"/>
    <col min="7" max="16384" width="9.140625" style="5" customWidth="1"/>
  </cols>
  <sheetData>
    <row r="1" spans="1:5" s="3" customFormat="1" ht="18">
      <c r="A1" s="1" t="s">
        <v>700</v>
      </c>
      <c r="B1" s="1"/>
      <c r="C1" s="2"/>
      <c r="D1" s="4"/>
      <c r="E1" s="198"/>
    </row>
    <row r="2" spans="1:5" s="3" customFormat="1" ht="18">
      <c r="A2" s="1"/>
      <c r="B2" s="1"/>
      <c r="C2" s="2"/>
      <c r="D2" s="4"/>
      <c r="E2" s="236"/>
    </row>
    <row r="3" spans="2:5" s="3" customFormat="1" ht="12.75">
      <c r="B3" s="2" t="s">
        <v>701</v>
      </c>
      <c r="C3" s="2"/>
      <c r="D3" s="4"/>
      <c r="E3" s="5"/>
    </row>
    <row r="5" spans="2:6" ht="12.75">
      <c r="B5" s="85" t="s">
        <v>9</v>
      </c>
      <c r="C5" s="85" t="s">
        <v>1</v>
      </c>
      <c r="D5" s="85" t="s">
        <v>3</v>
      </c>
      <c r="E5" s="85" t="s">
        <v>2</v>
      </c>
      <c r="F5" s="85" t="s">
        <v>16</v>
      </c>
    </row>
    <row r="6" spans="2:6" ht="12.75">
      <c r="B6" s="94" t="s">
        <v>160</v>
      </c>
      <c r="C6" s="94"/>
      <c r="D6" s="97" t="s">
        <v>161</v>
      </c>
      <c r="E6" s="95"/>
      <c r="F6" s="95"/>
    </row>
    <row r="7" spans="2:6" ht="12.75">
      <c r="B7" s="244"/>
      <c r="C7" s="244" t="s">
        <v>5</v>
      </c>
      <c r="D7" s="250" t="s">
        <v>702</v>
      </c>
      <c r="E7" s="82"/>
      <c r="F7" s="8" t="s">
        <v>13</v>
      </c>
    </row>
    <row r="8" spans="2:6" ht="12.75">
      <c r="B8" s="244"/>
      <c r="C8" s="244" t="s">
        <v>6</v>
      </c>
      <c r="D8" s="250" t="s">
        <v>10</v>
      </c>
      <c r="E8" s="82"/>
      <c r="F8" s="8" t="s">
        <v>13</v>
      </c>
    </row>
    <row r="9" spans="2:6" ht="25.5">
      <c r="B9" s="244"/>
      <c r="C9" s="244" t="s">
        <v>547</v>
      </c>
      <c r="D9" s="317" t="s">
        <v>560</v>
      </c>
      <c r="E9" s="82"/>
      <c r="F9" s="8" t="s">
        <v>127</v>
      </c>
    </row>
    <row r="10" spans="2:6" ht="25.5">
      <c r="B10" s="244"/>
      <c r="C10" s="244" t="s">
        <v>1143</v>
      </c>
      <c r="D10" s="250" t="s">
        <v>1145</v>
      </c>
      <c r="E10" s="84"/>
      <c r="F10" s="8" t="s">
        <v>13</v>
      </c>
    </row>
    <row r="11" spans="2:6" ht="25.5">
      <c r="B11" s="244"/>
      <c r="C11" s="244" t="s">
        <v>0</v>
      </c>
      <c r="D11" s="250" t="s">
        <v>548</v>
      </c>
      <c r="E11" s="84"/>
      <c r="F11" s="8" t="s">
        <v>13</v>
      </c>
    </row>
    <row r="12" spans="2:6" ht="25.5">
      <c r="B12" s="244"/>
      <c r="C12" s="244" t="s">
        <v>31</v>
      </c>
      <c r="D12" s="250" t="s">
        <v>244</v>
      </c>
      <c r="E12" s="84"/>
      <c r="F12" s="8" t="s">
        <v>13</v>
      </c>
    </row>
    <row r="13" spans="2:6" ht="25.5">
      <c r="B13" s="93" t="s">
        <v>703</v>
      </c>
      <c r="C13" s="94"/>
      <c r="D13" s="97" t="s">
        <v>705</v>
      </c>
      <c r="E13" s="95"/>
      <c r="F13" s="95"/>
    </row>
    <row r="14" spans="2:6" ht="25.5">
      <c r="B14" s="244"/>
      <c r="C14" s="244" t="s">
        <v>329</v>
      </c>
      <c r="D14" s="250" t="s">
        <v>1016</v>
      </c>
      <c r="E14" s="463"/>
      <c r="F14" s="8" t="s">
        <v>127</v>
      </c>
    </row>
    <row r="15" spans="2:7" ht="12.75">
      <c r="B15" s="244"/>
      <c r="C15" s="244" t="s">
        <v>235</v>
      </c>
      <c r="D15" s="250" t="s">
        <v>704</v>
      </c>
      <c r="E15" s="84"/>
      <c r="F15" s="8" t="s">
        <v>127</v>
      </c>
      <c r="G15" s="236"/>
    </row>
    <row r="16" spans="2:6" ht="12.75">
      <c r="B16" s="244"/>
      <c r="C16" s="244" t="s">
        <v>236</v>
      </c>
      <c r="D16" s="250" t="s">
        <v>706</v>
      </c>
      <c r="E16" s="300"/>
      <c r="F16" s="8" t="s">
        <v>127</v>
      </c>
    </row>
    <row r="17" spans="2:7" ht="12.75">
      <c r="B17" s="244"/>
      <c r="C17" s="244" t="s">
        <v>237</v>
      </c>
      <c r="D17" s="250" t="s">
        <v>708</v>
      </c>
      <c r="E17" s="84"/>
      <c r="F17" s="8" t="s">
        <v>127</v>
      </c>
      <c r="G17" s="249"/>
    </row>
    <row r="18" spans="2:6" ht="16.5" customHeight="1">
      <c r="B18" s="244"/>
      <c r="C18" s="244" t="s">
        <v>336</v>
      </c>
      <c r="D18" s="250" t="s">
        <v>707</v>
      </c>
      <c r="E18" s="83"/>
      <c r="F18" s="8" t="s">
        <v>127</v>
      </c>
    </row>
    <row r="19" spans="2:6" ht="38.25">
      <c r="B19" s="93" t="s">
        <v>1195</v>
      </c>
      <c r="C19" s="94"/>
      <c r="D19" s="97" t="s">
        <v>1196</v>
      </c>
      <c r="E19" s="95"/>
      <c r="F19" s="95"/>
    </row>
    <row r="20" spans="2:7" ht="25.5">
      <c r="B20" s="244"/>
      <c r="C20" s="244" t="s">
        <v>1017</v>
      </c>
      <c r="D20" s="250"/>
      <c r="E20" s="84"/>
      <c r="F20" s="8" t="s">
        <v>127</v>
      </c>
      <c r="G20" s="236"/>
    </row>
    <row r="21" spans="2:6" ht="12.75">
      <c r="B21" s="244"/>
      <c r="C21" s="244" t="s">
        <v>1018</v>
      </c>
      <c r="D21" s="250" t="s">
        <v>1201</v>
      </c>
      <c r="E21" s="300"/>
      <c r="F21" s="8" t="s">
        <v>127</v>
      </c>
    </row>
    <row r="22" spans="2:6" ht="12.75">
      <c r="B22" s="93" t="s">
        <v>180</v>
      </c>
      <c r="C22" s="94"/>
      <c r="D22" s="97" t="s">
        <v>238</v>
      </c>
      <c r="E22" s="95"/>
      <c r="F22" s="95"/>
    </row>
    <row r="23" spans="2:6" ht="25.5">
      <c r="B23" s="244"/>
      <c r="C23" s="244" t="s">
        <v>7</v>
      </c>
      <c r="D23" s="250" t="s">
        <v>32</v>
      </c>
      <c r="E23" s="84"/>
      <c r="F23" s="8" t="s">
        <v>127</v>
      </c>
    </row>
    <row r="24" spans="2:6" ht="25.5">
      <c r="B24" s="244"/>
      <c r="C24" s="244" t="s">
        <v>232</v>
      </c>
      <c r="D24" s="250" t="s">
        <v>567</v>
      </c>
      <c r="E24" s="84"/>
      <c r="F24" s="8" t="s">
        <v>127</v>
      </c>
    </row>
    <row r="25" spans="2:6" ht="38.25">
      <c r="B25" s="244"/>
      <c r="C25" s="244" t="s">
        <v>234</v>
      </c>
      <c r="D25" s="250" t="s">
        <v>539</v>
      </c>
      <c r="E25" s="84"/>
      <c r="F25" s="8" t="s">
        <v>127</v>
      </c>
    </row>
    <row r="26" spans="2:6" ht="31.5" customHeight="1">
      <c r="B26" s="244"/>
      <c r="C26" s="244" t="s">
        <v>8</v>
      </c>
      <c r="D26" s="250" t="s">
        <v>233</v>
      </c>
      <c r="E26" s="84"/>
      <c r="F26" s="8" t="s">
        <v>127</v>
      </c>
    </row>
    <row r="27" spans="2:6" ht="12.75">
      <c r="B27" s="244"/>
      <c r="C27" s="244" t="s">
        <v>11</v>
      </c>
      <c r="D27" s="250" t="s">
        <v>191</v>
      </c>
      <c r="E27" s="84"/>
      <c r="F27" s="8" t="s">
        <v>13</v>
      </c>
    </row>
    <row r="37" ht="12" customHeight="1"/>
  </sheetData>
  <sheetProtection/>
  <dataValidations count="2">
    <dataValidation type="list" allowBlank="1" showInputMessage="1" showErrorMessage="1" sqref="E18">
      <formula1>IGSoCResult</formula1>
    </dataValidation>
    <dataValidation type="list" allowBlank="1" showInputMessage="1" showErrorMessage="1" sqref="E20 E15">
      <formula1>OrgType</formula1>
    </dataValidation>
  </dataValidations>
  <printOptions/>
  <pageMargins left="0.75" right="0.75" top="1" bottom="1" header="0.5" footer="0.5"/>
  <pageSetup fitToHeight="5" fitToWidth="1" horizontalDpi="600" verticalDpi="600" orientation="landscape" paperSize="8" scale="90"/>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A1" sqref="A1"/>
    </sheetView>
  </sheetViews>
  <sheetFormatPr defaultColWidth="9.140625" defaultRowHeight="12.75"/>
  <cols>
    <col min="1" max="1" width="1.7109375" style="5" customWidth="1"/>
    <col min="2" max="2" width="24.140625" style="6" customWidth="1"/>
    <col min="3" max="3" width="35.140625" style="6" customWidth="1"/>
    <col min="4" max="4" width="81.421875" style="7" customWidth="1"/>
    <col min="5" max="5" width="56.8515625" style="5" customWidth="1"/>
    <col min="6" max="6" width="7.7109375" style="5" customWidth="1"/>
    <col min="7" max="16384" width="9.140625" style="5" customWidth="1"/>
  </cols>
  <sheetData>
    <row r="1" spans="1:5" s="3" customFormat="1" ht="18">
      <c r="A1" s="1" t="s">
        <v>710</v>
      </c>
      <c r="B1" s="1"/>
      <c r="C1" s="2"/>
      <c r="D1" s="4"/>
      <c r="E1" s="198"/>
    </row>
    <row r="2" spans="1:5" s="3" customFormat="1" ht="18">
      <c r="A2" s="1"/>
      <c r="B2" s="1"/>
      <c r="C2" s="2"/>
      <c r="D2" s="4"/>
      <c r="E2" s="236"/>
    </row>
    <row r="3" spans="2:5" s="3" customFormat="1" ht="12.75">
      <c r="B3" s="2" t="s">
        <v>711</v>
      </c>
      <c r="C3" s="2"/>
      <c r="D3" s="4"/>
      <c r="E3" s="5"/>
    </row>
    <row r="5" spans="2:6" ht="12.75">
      <c r="B5" s="85" t="s">
        <v>9</v>
      </c>
      <c r="C5" s="85" t="s">
        <v>1</v>
      </c>
      <c r="D5" s="85" t="s">
        <v>3</v>
      </c>
      <c r="E5" s="85" t="s">
        <v>2</v>
      </c>
      <c r="F5" s="85" t="s">
        <v>16</v>
      </c>
    </row>
    <row r="6" spans="2:6" ht="12.75">
      <c r="B6" s="346" t="s">
        <v>712</v>
      </c>
      <c r="C6" s="346"/>
      <c r="D6" s="359" t="s">
        <v>713</v>
      </c>
      <c r="E6" s="358"/>
      <c r="F6" s="358"/>
    </row>
    <row r="7" spans="2:6" ht="25.5">
      <c r="B7" s="244"/>
      <c r="C7" s="244" t="s">
        <v>5</v>
      </c>
      <c r="D7" s="250" t="s">
        <v>714</v>
      </c>
      <c r="E7" s="354"/>
      <c r="F7" s="8" t="s">
        <v>13</v>
      </c>
    </row>
    <row r="8" spans="2:6" ht="12.75">
      <c r="B8" s="244"/>
      <c r="C8" s="244" t="s">
        <v>6</v>
      </c>
      <c r="D8" s="250" t="s">
        <v>10</v>
      </c>
      <c r="E8" s="354"/>
      <c r="F8" s="8" t="s">
        <v>13</v>
      </c>
    </row>
    <row r="9" spans="2:6" ht="25.5">
      <c r="B9" s="244"/>
      <c r="C9" s="244" t="s">
        <v>547</v>
      </c>
      <c r="D9" s="317" t="s">
        <v>715</v>
      </c>
      <c r="E9" s="354"/>
      <c r="F9" s="8" t="s">
        <v>127</v>
      </c>
    </row>
    <row r="10" spans="2:6" ht="25.5">
      <c r="B10" s="244"/>
      <c r="C10" s="244" t="s">
        <v>1143</v>
      </c>
      <c r="D10" s="250" t="s">
        <v>1144</v>
      </c>
      <c r="E10" s="354"/>
      <c r="F10" s="8" t="s">
        <v>13</v>
      </c>
    </row>
    <row r="11" spans="2:6" ht="25.5">
      <c r="B11" s="244"/>
      <c r="C11" s="244" t="s">
        <v>0</v>
      </c>
      <c r="D11" s="250" t="s">
        <v>548</v>
      </c>
      <c r="E11" s="354"/>
      <c r="F11" s="8" t="s">
        <v>13</v>
      </c>
    </row>
    <row r="12" spans="2:6" ht="25.5">
      <c r="B12" s="244"/>
      <c r="C12" s="244" t="s">
        <v>31</v>
      </c>
      <c r="D12" s="250" t="s">
        <v>244</v>
      </c>
      <c r="E12" s="354"/>
      <c r="F12" s="8" t="s">
        <v>13</v>
      </c>
    </row>
    <row r="13" spans="2:6" ht="25.5">
      <c r="B13" s="349" t="s">
        <v>716</v>
      </c>
      <c r="C13" s="346"/>
      <c r="D13" s="359" t="s">
        <v>709</v>
      </c>
      <c r="E13" s="360"/>
      <c r="F13" s="360"/>
    </row>
    <row r="14" spans="2:6" ht="25.5">
      <c r="B14" s="244"/>
      <c r="C14" s="244" t="s">
        <v>329</v>
      </c>
      <c r="D14" s="250" t="s">
        <v>1016</v>
      </c>
      <c r="E14" s="354"/>
      <c r="F14" s="8" t="s">
        <v>127</v>
      </c>
    </row>
    <row r="15" spans="2:7" ht="12.75">
      <c r="B15" s="244"/>
      <c r="C15" s="244" t="s">
        <v>235</v>
      </c>
      <c r="D15" s="250" t="s">
        <v>704</v>
      </c>
      <c r="E15" s="354"/>
      <c r="F15" s="8" t="s">
        <v>127</v>
      </c>
      <c r="G15" s="236"/>
    </row>
    <row r="16" spans="2:6" ht="12.75">
      <c r="B16" s="244"/>
      <c r="C16" s="244" t="s">
        <v>236</v>
      </c>
      <c r="D16" s="250" t="s">
        <v>706</v>
      </c>
      <c r="E16" s="354"/>
      <c r="F16" s="8" t="s">
        <v>127</v>
      </c>
    </row>
    <row r="17" spans="2:7" ht="12.75">
      <c r="B17" s="244"/>
      <c r="C17" s="244" t="s">
        <v>237</v>
      </c>
      <c r="D17" s="250" t="s">
        <v>708</v>
      </c>
      <c r="E17" s="354"/>
      <c r="F17" s="8" t="s">
        <v>127</v>
      </c>
      <c r="G17" s="249"/>
    </row>
    <row r="18" spans="2:6" ht="16.5" customHeight="1">
      <c r="B18" s="244"/>
      <c r="C18" s="244" t="s">
        <v>336</v>
      </c>
      <c r="D18" s="250" t="s">
        <v>707</v>
      </c>
      <c r="E18" s="354"/>
      <c r="F18" s="8" t="s">
        <v>127</v>
      </c>
    </row>
    <row r="19" spans="2:6" ht="38.25">
      <c r="B19" s="349" t="s">
        <v>1197</v>
      </c>
      <c r="C19" s="346"/>
      <c r="D19" s="359" t="s">
        <v>1198</v>
      </c>
      <c r="E19" s="360"/>
      <c r="F19" s="360"/>
    </row>
    <row r="20" spans="2:7" ht="12.75">
      <c r="B20" s="244"/>
      <c r="C20" s="244" t="s">
        <v>235</v>
      </c>
      <c r="D20" s="250"/>
      <c r="E20" s="354"/>
      <c r="F20" s="8" t="s">
        <v>127</v>
      </c>
      <c r="G20" s="236"/>
    </row>
    <row r="21" spans="2:6" ht="12.75">
      <c r="B21" s="244"/>
      <c r="C21" s="244" t="s">
        <v>1202</v>
      </c>
      <c r="D21" s="250" t="s">
        <v>1201</v>
      </c>
      <c r="E21" s="354"/>
      <c r="F21" s="8" t="s">
        <v>127</v>
      </c>
    </row>
    <row r="31" ht="12" customHeight="1"/>
  </sheetData>
  <sheetProtection/>
  <dataValidations count="2">
    <dataValidation type="list" allowBlank="1" showInputMessage="1" showErrorMessage="1" sqref="E20 E15">
      <formula1>OrgType</formula1>
    </dataValidation>
    <dataValidation type="list" allowBlank="1" showInputMessage="1" showErrorMessage="1" sqref="E18">
      <formula1>IGSoCResult</formula1>
    </dataValidation>
  </dataValidations>
  <printOptions/>
  <pageMargins left="0.75" right="0.75" top="1" bottom="1" header="0.5" footer="0.5"/>
  <pageSetup fitToHeight="5" fitToWidth="1"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8515625" style="6" customWidth="1"/>
    <col min="2" max="2" width="36.7109375" style="6" customWidth="1"/>
    <col min="3" max="3" width="50.7109375" style="7" customWidth="1"/>
    <col min="4" max="4" width="16.7109375" style="58" customWidth="1"/>
    <col min="5" max="5" width="75.7109375" style="58" customWidth="1"/>
    <col min="6" max="6" width="8.7109375" style="61" hidden="1" customWidth="1"/>
    <col min="7" max="7" width="21.421875" style="5" bestFit="1" customWidth="1"/>
    <col min="8" max="16384" width="9.140625" style="5" customWidth="1"/>
  </cols>
  <sheetData>
    <row r="1" spans="1:6" s="3" customFormat="1" ht="18">
      <c r="A1" s="1" t="s">
        <v>407</v>
      </c>
      <c r="B1" s="2"/>
      <c r="C1" s="4"/>
      <c r="D1" s="163"/>
      <c r="E1" s="1"/>
      <c r="F1" s="59"/>
    </row>
    <row r="2" spans="1:6" s="3" customFormat="1" ht="4.5" customHeight="1">
      <c r="A2" s="1"/>
      <c r="B2" s="2"/>
      <c r="C2" s="4"/>
      <c r="D2" s="58"/>
      <c r="E2" s="58"/>
      <c r="F2" s="59"/>
    </row>
    <row r="3" spans="1:6" s="3" customFormat="1" ht="12.75">
      <c r="A3" s="60" t="s">
        <v>717</v>
      </c>
      <c r="B3" s="2"/>
      <c r="C3" s="4"/>
      <c r="D3" s="58"/>
      <c r="E3" s="164"/>
      <c r="F3" s="59"/>
    </row>
    <row r="4" spans="1:6" s="3" customFormat="1" ht="12.75">
      <c r="A4" s="60" t="s">
        <v>719</v>
      </c>
      <c r="B4" s="2"/>
      <c r="C4" s="4"/>
      <c r="D4" s="58"/>
      <c r="E4" s="164"/>
      <c r="F4" s="59"/>
    </row>
    <row r="5" spans="1:6" s="3" customFormat="1" ht="14.25" customHeight="1">
      <c r="A5" s="60" t="s">
        <v>678</v>
      </c>
      <c r="B5" s="2"/>
      <c r="C5" s="4"/>
      <c r="D5" s="235"/>
      <c r="E5" s="236"/>
      <c r="F5" s="59"/>
    </row>
    <row r="6" spans="1:6" s="3" customFormat="1" ht="14.25" customHeight="1">
      <c r="A6" s="1"/>
      <c r="B6" s="2"/>
      <c r="C6" s="4"/>
      <c r="D6" s="235"/>
      <c r="E6" s="58"/>
      <c r="F6" s="59"/>
    </row>
    <row r="7" spans="1:10" ht="14.25" customHeight="1">
      <c r="A7" s="165" t="s">
        <v>377</v>
      </c>
      <c r="B7" s="165" t="s">
        <v>1</v>
      </c>
      <c r="C7" s="165" t="s">
        <v>3</v>
      </c>
      <c r="D7" s="165" t="s">
        <v>378</v>
      </c>
      <c r="E7" s="165" t="s">
        <v>379</v>
      </c>
      <c r="F7" s="165" t="s">
        <v>380</v>
      </c>
      <c r="G7" s="3"/>
      <c r="H7" s="196"/>
      <c r="I7" s="196"/>
      <c r="J7" s="196"/>
    </row>
    <row r="8" spans="1:10" ht="12.75">
      <c r="A8" s="187" t="s">
        <v>585</v>
      </c>
      <c r="B8" s="188"/>
      <c r="C8" s="189"/>
      <c r="D8" s="190"/>
      <c r="E8" s="190"/>
      <c r="F8" s="191"/>
      <c r="G8" s="3"/>
      <c r="H8" s="196"/>
      <c r="I8" s="196"/>
      <c r="J8" s="196"/>
    </row>
    <row r="9" spans="1:7" ht="12.75">
      <c r="A9" s="76"/>
      <c r="B9" s="244" t="s">
        <v>291</v>
      </c>
      <c r="C9" s="250" t="s">
        <v>1161</v>
      </c>
      <c r="D9" s="166"/>
      <c r="E9" s="287"/>
      <c r="F9" s="167" t="s">
        <v>381</v>
      </c>
      <c r="G9" s="272"/>
    </row>
    <row r="10" spans="1:7" ht="12.75">
      <c r="A10" s="76"/>
      <c r="B10" s="244" t="s">
        <v>669</v>
      </c>
      <c r="C10" s="250"/>
      <c r="D10" s="166"/>
      <c r="E10" s="287"/>
      <c r="F10" s="167" t="s">
        <v>381</v>
      </c>
      <c r="G10" s="3"/>
    </row>
    <row r="11" spans="1:7" ht="12.75">
      <c r="A11" s="76"/>
      <c r="B11" s="309" t="s">
        <v>562</v>
      </c>
      <c r="C11" s="250"/>
      <c r="D11" s="166"/>
      <c r="E11" s="81"/>
      <c r="F11" s="167" t="s">
        <v>381</v>
      </c>
      <c r="G11" s="3"/>
    </row>
    <row r="12" spans="1:7" ht="12.75">
      <c r="A12" s="76"/>
      <c r="B12" s="309" t="s">
        <v>563</v>
      </c>
      <c r="C12" s="250"/>
      <c r="D12" s="166"/>
      <c r="E12" s="81"/>
      <c r="F12" s="167" t="s">
        <v>381</v>
      </c>
      <c r="G12" s="3"/>
    </row>
    <row r="13" spans="1:7" ht="12.75">
      <c r="A13" s="76"/>
      <c r="B13" s="309" t="s">
        <v>564</v>
      </c>
      <c r="C13" s="250"/>
      <c r="D13" s="166"/>
      <c r="E13" s="81"/>
      <c r="F13" s="167" t="s">
        <v>381</v>
      </c>
      <c r="G13" s="3"/>
    </row>
    <row r="14" spans="1:7" ht="12.75">
      <c r="A14" s="76"/>
      <c r="B14" s="309" t="s">
        <v>565</v>
      </c>
      <c r="C14" s="250" t="s">
        <v>382</v>
      </c>
      <c r="D14" s="166"/>
      <c r="E14" s="81"/>
      <c r="F14" s="167" t="s">
        <v>381</v>
      </c>
      <c r="G14" s="3"/>
    </row>
    <row r="15" spans="1:7" ht="38.25">
      <c r="A15" s="76"/>
      <c r="B15" s="244" t="s">
        <v>179</v>
      </c>
      <c r="C15" s="310" t="s">
        <v>668</v>
      </c>
      <c r="D15" s="287"/>
      <c r="E15" s="166"/>
      <c r="F15" s="167" t="s">
        <v>381</v>
      </c>
      <c r="G15" s="3"/>
    </row>
    <row r="16" spans="1:7" ht="25.5">
      <c r="A16" s="76"/>
      <c r="B16" s="244" t="s">
        <v>235</v>
      </c>
      <c r="C16" s="250" t="s">
        <v>647</v>
      </c>
      <c r="D16" s="301" t="s">
        <v>381</v>
      </c>
      <c r="E16" s="303"/>
      <c r="F16" s="167" t="s">
        <v>381</v>
      </c>
      <c r="G16" s="3"/>
    </row>
    <row r="17" spans="1:7" ht="25.5">
      <c r="A17" s="76"/>
      <c r="B17" s="244" t="s">
        <v>383</v>
      </c>
      <c r="C17" s="250" t="s">
        <v>561</v>
      </c>
      <c r="D17" s="302" t="s">
        <v>391</v>
      </c>
      <c r="E17" s="303"/>
      <c r="F17" s="167" t="s">
        <v>381</v>
      </c>
      <c r="G17" s="3"/>
    </row>
    <row r="18" spans="1:7" ht="51">
      <c r="A18" s="76"/>
      <c r="B18" s="244" t="s">
        <v>384</v>
      </c>
      <c r="C18" s="250" t="s">
        <v>1163</v>
      </c>
      <c r="D18" s="166"/>
      <c r="E18" s="81"/>
      <c r="F18" s="167" t="s">
        <v>381</v>
      </c>
      <c r="G18" s="3"/>
    </row>
    <row r="19" spans="1:7" ht="51">
      <c r="A19" s="76"/>
      <c r="B19" s="244" t="s">
        <v>385</v>
      </c>
      <c r="C19" s="250" t="s">
        <v>1164</v>
      </c>
      <c r="D19" s="166"/>
      <c r="E19" s="81"/>
      <c r="F19" s="167" t="s">
        <v>381</v>
      </c>
      <c r="G19" s="3"/>
    </row>
    <row r="20" spans="1:7" ht="12.75">
      <c r="A20" s="76"/>
      <c r="B20" s="244" t="s">
        <v>386</v>
      </c>
      <c r="C20" s="250" t="s">
        <v>667</v>
      </c>
      <c r="D20" s="304"/>
      <c r="E20" s="303"/>
      <c r="F20" s="167" t="s">
        <v>381</v>
      </c>
      <c r="G20" s="3"/>
    </row>
    <row r="21" spans="1:7" ht="12.75">
      <c r="A21" s="187" t="s">
        <v>296</v>
      </c>
      <c r="B21" s="188"/>
      <c r="C21" s="189"/>
      <c r="D21" s="190"/>
      <c r="E21" s="190"/>
      <c r="F21" s="191"/>
      <c r="G21" s="3"/>
    </row>
    <row r="22" spans="1:7" ht="25.5">
      <c r="A22" s="363" t="s">
        <v>718</v>
      </c>
      <c r="B22" s="244" t="s">
        <v>297</v>
      </c>
      <c r="C22" s="250" t="s">
        <v>298</v>
      </c>
      <c r="D22" s="166"/>
      <c r="E22" s="81"/>
      <c r="F22" s="167" t="s">
        <v>381</v>
      </c>
      <c r="G22" s="3"/>
    </row>
    <row r="23" spans="1:7" ht="150.75" customHeight="1">
      <c r="A23" s="363" t="s">
        <v>718</v>
      </c>
      <c r="B23" s="244" t="s">
        <v>611</v>
      </c>
      <c r="C23" s="250" t="s">
        <v>1165</v>
      </c>
      <c r="D23" s="166"/>
      <c r="E23" s="81"/>
      <c r="F23" s="167" t="s">
        <v>381</v>
      </c>
      <c r="G23" s="3"/>
    </row>
    <row r="24" spans="1:7" ht="25.5">
      <c r="A24" s="187" t="s">
        <v>387</v>
      </c>
      <c r="B24" s="188"/>
      <c r="C24" s="189" t="s">
        <v>643</v>
      </c>
      <c r="D24" s="190"/>
      <c r="E24" s="189" t="s">
        <v>670</v>
      </c>
      <c r="F24" s="191"/>
      <c r="G24" s="3"/>
    </row>
    <row r="25" spans="1:7" ht="38.25">
      <c r="A25" s="363" t="s">
        <v>718</v>
      </c>
      <c r="B25" s="244" t="s">
        <v>299</v>
      </c>
      <c r="C25" s="250" t="s">
        <v>1166</v>
      </c>
      <c r="D25" s="305"/>
      <c r="E25" s="306"/>
      <c r="F25" s="167" t="s">
        <v>381</v>
      </c>
      <c r="G25" s="3"/>
    </row>
    <row r="26" spans="1:7" ht="12.75">
      <c r="A26" s="363" t="s">
        <v>718</v>
      </c>
      <c r="B26" s="244" t="s">
        <v>388</v>
      </c>
      <c r="C26" s="250" t="s">
        <v>546</v>
      </c>
      <c r="D26" s="305"/>
      <c r="E26" s="306"/>
      <c r="F26" s="167" t="s">
        <v>381</v>
      </c>
      <c r="G26" s="3"/>
    </row>
    <row r="27" spans="1:7" ht="12.75">
      <c r="A27" s="363" t="s">
        <v>718</v>
      </c>
      <c r="B27" s="244" t="s">
        <v>300</v>
      </c>
      <c r="C27" s="250"/>
      <c r="D27" s="305"/>
      <c r="E27" s="81"/>
      <c r="F27" s="167" t="s">
        <v>381</v>
      </c>
      <c r="G27" s="3"/>
    </row>
    <row r="28" spans="1:7" ht="25.5">
      <c r="A28" s="187" t="s">
        <v>566</v>
      </c>
      <c r="B28" s="188"/>
      <c r="C28" s="189" t="s">
        <v>390</v>
      </c>
      <c r="D28" s="190"/>
      <c r="E28" s="189"/>
      <c r="F28" s="191"/>
      <c r="G28" s="3"/>
    </row>
    <row r="29" spans="1:7" ht="89.25">
      <c r="A29" s="363" t="s">
        <v>718</v>
      </c>
      <c r="B29" s="244" t="s">
        <v>299</v>
      </c>
      <c r="C29" s="250" t="s">
        <v>1167</v>
      </c>
      <c r="D29" s="305"/>
      <c r="E29" s="306"/>
      <c r="F29" s="167" t="s">
        <v>381</v>
      </c>
      <c r="G29" s="3"/>
    </row>
    <row r="30" spans="1:7" ht="12.75">
      <c r="A30" s="363" t="s">
        <v>718</v>
      </c>
      <c r="B30" s="244" t="s">
        <v>388</v>
      </c>
      <c r="C30" s="250" t="s">
        <v>546</v>
      </c>
      <c r="D30" s="305"/>
      <c r="E30" s="306"/>
      <c r="F30" s="167" t="s">
        <v>381</v>
      </c>
      <c r="G30" s="3"/>
    </row>
    <row r="31" spans="1:7" ht="12.75">
      <c r="A31" s="363" t="s">
        <v>718</v>
      </c>
      <c r="B31" s="244" t="s">
        <v>300</v>
      </c>
      <c r="C31" s="250"/>
      <c r="D31" s="305"/>
      <c r="E31" s="81"/>
      <c r="F31" s="167" t="s">
        <v>381</v>
      </c>
      <c r="G31" s="3"/>
    </row>
    <row r="32" spans="1:7" ht="12.75">
      <c r="A32" s="187" t="s">
        <v>301</v>
      </c>
      <c r="B32" s="188"/>
      <c r="C32" s="189"/>
      <c r="D32" s="190"/>
      <c r="E32" s="190"/>
      <c r="F32" s="191"/>
      <c r="G32" s="3"/>
    </row>
    <row r="33" spans="1:7" ht="51">
      <c r="A33" s="363" t="s">
        <v>718</v>
      </c>
      <c r="B33" s="244" t="s">
        <v>302</v>
      </c>
      <c r="C33" s="250" t="s">
        <v>1168</v>
      </c>
      <c r="D33" s="166"/>
      <c r="E33" s="81"/>
      <c r="F33" s="167" t="s">
        <v>381</v>
      </c>
      <c r="G33" s="3"/>
    </row>
    <row r="34" spans="1:7" ht="12.75">
      <c r="A34" s="187" t="s">
        <v>303</v>
      </c>
      <c r="B34" s="188"/>
      <c r="C34" s="189"/>
      <c r="D34" s="190"/>
      <c r="E34" s="190"/>
      <c r="F34" s="191"/>
      <c r="G34" s="3"/>
    </row>
    <row r="35" spans="1:7" ht="12.75">
      <c r="A35" s="363" t="s">
        <v>718</v>
      </c>
      <c r="B35" s="244" t="s">
        <v>304</v>
      </c>
      <c r="C35" s="250" t="s">
        <v>1169</v>
      </c>
      <c r="D35" s="166"/>
      <c r="E35" s="303"/>
      <c r="F35" s="167" t="s">
        <v>381</v>
      </c>
      <c r="G35" s="3"/>
    </row>
    <row r="36" spans="1:7" ht="12.75">
      <c r="A36" s="363" t="s">
        <v>718</v>
      </c>
      <c r="B36" s="244" t="s">
        <v>305</v>
      </c>
      <c r="C36" s="250" t="s">
        <v>306</v>
      </c>
      <c r="D36" s="307" t="s">
        <v>391</v>
      </c>
      <c r="E36" s="81"/>
      <c r="F36" s="167" t="s">
        <v>381</v>
      </c>
      <c r="G36" s="3"/>
    </row>
    <row r="37" spans="1:7" ht="12.75">
      <c r="A37" s="363" t="s">
        <v>718</v>
      </c>
      <c r="B37" s="244" t="s">
        <v>307</v>
      </c>
      <c r="C37" s="250" t="s">
        <v>1170</v>
      </c>
      <c r="D37" s="166"/>
      <c r="E37" s="303"/>
      <c r="F37" s="167" t="s">
        <v>381</v>
      </c>
      <c r="G37" s="3"/>
    </row>
    <row r="38" spans="1:7" ht="12.75">
      <c r="A38" s="363" t="s">
        <v>718</v>
      </c>
      <c r="B38" s="244" t="s">
        <v>308</v>
      </c>
      <c r="C38" s="250" t="s">
        <v>309</v>
      </c>
      <c r="D38" s="307" t="s">
        <v>391</v>
      </c>
      <c r="E38" s="81"/>
      <c r="F38" s="167" t="s">
        <v>381</v>
      </c>
      <c r="G38" s="3"/>
    </row>
    <row r="39" spans="1:7" ht="25.5">
      <c r="A39" s="363" t="s">
        <v>718</v>
      </c>
      <c r="B39" s="244" t="s">
        <v>310</v>
      </c>
      <c r="C39" s="250" t="s">
        <v>392</v>
      </c>
      <c r="D39" s="166"/>
      <c r="E39" s="81"/>
      <c r="F39" s="167" t="s">
        <v>381</v>
      </c>
      <c r="G39" s="3"/>
    </row>
    <row r="40" spans="1:7" ht="25.5">
      <c r="A40" s="363" t="s">
        <v>718</v>
      </c>
      <c r="B40" s="244" t="s">
        <v>393</v>
      </c>
      <c r="C40" s="250" t="s">
        <v>663</v>
      </c>
      <c r="D40" s="305"/>
      <c r="E40" s="81"/>
      <c r="F40" s="167" t="s">
        <v>381</v>
      </c>
      <c r="G40" s="3"/>
    </row>
    <row r="41" spans="1:6" ht="12.75">
      <c r="A41" s="187" t="s">
        <v>311</v>
      </c>
      <c r="B41" s="188"/>
      <c r="C41" s="189" t="s">
        <v>545</v>
      </c>
      <c r="D41" s="190"/>
      <c r="E41" s="190"/>
      <c r="F41" s="191"/>
    </row>
    <row r="42" spans="1:6" ht="34.5" customHeight="1">
      <c r="A42" s="76"/>
      <c r="B42" s="244" t="s">
        <v>312</v>
      </c>
      <c r="C42" s="250" t="s">
        <v>1171</v>
      </c>
      <c r="D42" s="166"/>
      <c r="E42" s="81"/>
      <c r="F42" s="167" t="s">
        <v>381</v>
      </c>
    </row>
    <row r="43" spans="1:6" ht="63.75">
      <c r="A43" s="76"/>
      <c r="B43" s="244" t="s">
        <v>313</v>
      </c>
      <c r="C43" s="250" t="s">
        <v>1172</v>
      </c>
      <c r="D43" s="166"/>
      <c r="E43" s="81"/>
      <c r="F43" s="167" t="s">
        <v>381</v>
      </c>
    </row>
    <row r="44" spans="1:6" ht="51">
      <c r="A44" s="76"/>
      <c r="B44" s="244" t="s">
        <v>314</v>
      </c>
      <c r="C44" s="250" t="s">
        <v>1173</v>
      </c>
      <c r="D44" s="166"/>
      <c r="E44" s="81"/>
      <c r="F44" s="167" t="s">
        <v>381</v>
      </c>
    </row>
    <row r="45" spans="1:6" ht="25.5">
      <c r="A45" s="76"/>
      <c r="B45" s="244" t="s">
        <v>315</v>
      </c>
      <c r="C45" s="250" t="s">
        <v>1174</v>
      </c>
      <c r="D45" s="166"/>
      <c r="E45" s="81"/>
      <c r="F45" s="167" t="s">
        <v>381</v>
      </c>
    </row>
    <row r="46" spans="1:6" ht="12.75">
      <c r="A46" s="76"/>
      <c r="B46" s="244" t="s">
        <v>316</v>
      </c>
      <c r="C46" s="250" t="s">
        <v>317</v>
      </c>
      <c r="D46" s="166"/>
      <c r="E46" s="81"/>
      <c r="F46" s="167" t="s">
        <v>381</v>
      </c>
    </row>
    <row r="47" spans="1:6" ht="25.5">
      <c r="A47" s="76"/>
      <c r="B47" s="244" t="s">
        <v>318</v>
      </c>
      <c r="C47" s="250" t="s">
        <v>394</v>
      </c>
      <c r="D47" s="166"/>
      <c r="E47" s="81"/>
      <c r="F47" s="167" t="s">
        <v>381</v>
      </c>
    </row>
    <row r="48" spans="1:6" ht="12.75">
      <c r="A48" s="187" t="s">
        <v>319</v>
      </c>
      <c r="B48" s="188"/>
      <c r="C48" s="189"/>
      <c r="D48" s="190"/>
      <c r="E48" s="190"/>
      <c r="F48" s="191"/>
    </row>
    <row r="49" spans="1:6" ht="12.75">
      <c r="A49" s="76"/>
      <c r="B49" s="244" t="s">
        <v>320</v>
      </c>
      <c r="C49" s="250" t="s">
        <v>395</v>
      </c>
      <c r="D49" s="166"/>
      <c r="E49" s="81"/>
      <c r="F49" s="167" t="s">
        <v>381</v>
      </c>
    </row>
    <row r="50" spans="1:6" ht="12.75">
      <c r="A50" s="76"/>
      <c r="B50" s="244" t="s">
        <v>396</v>
      </c>
      <c r="C50" s="250" t="s">
        <v>1175</v>
      </c>
      <c r="D50" s="166"/>
      <c r="E50" s="81"/>
      <c r="F50" s="167" t="s">
        <v>381</v>
      </c>
    </row>
    <row r="51" spans="1:6" ht="25.5">
      <c r="A51" s="76"/>
      <c r="B51" s="244" t="s">
        <v>321</v>
      </c>
      <c r="C51" s="250" t="s">
        <v>1176</v>
      </c>
      <c r="D51" s="308"/>
      <c r="E51" s="81"/>
      <c r="F51" s="167" t="s">
        <v>381</v>
      </c>
    </row>
    <row r="52" spans="1:6" ht="12.75">
      <c r="A52" s="187" t="s">
        <v>322</v>
      </c>
      <c r="B52" s="188"/>
      <c r="C52" s="189"/>
      <c r="D52" s="190"/>
      <c r="E52" s="190"/>
      <c r="F52" s="191"/>
    </row>
    <row r="53" spans="1:6" ht="38.25">
      <c r="A53" s="363" t="s">
        <v>718</v>
      </c>
      <c r="B53" s="244" t="s">
        <v>323</v>
      </c>
      <c r="C53" s="250" t="s">
        <v>1177</v>
      </c>
      <c r="D53" s="166"/>
      <c r="E53" s="81"/>
      <c r="F53" s="167" t="s">
        <v>381</v>
      </c>
    </row>
    <row r="54" spans="1:6" ht="25.5">
      <c r="A54" s="363" t="s">
        <v>718</v>
      </c>
      <c r="B54" s="311" t="s">
        <v>646</v>
      </c>
      <c r="C54" s="250" t="s">
        <v>1178</v>
      </c>
      <c r="D54" s="166"/>
      <c r="E54" s="81"/>
      <c r="F54" s="167" t="s">
        <v>381</v>
      </c>
    </row>
    <row r="55" spans="1:6" ht="12.75">
      <c r="A55" s="363" t="s">
        <v>718</v>
      </c>
      <c r="B55" s="309" t="s">
        <v>325</v>
      </c>
      <c r="C55" s="250" t="s">
        <v>326</v>
      </c>
      <c r="D55" s="166"/>
      <c r="E55" s="81"/>
      <c r="F55" s="167" t="s">
        <v>381</v>
      </c>
    </row>
    <row r="56" spans="1:6" ht="25.5">
      <c r="A56" s="363" t="s">
        <v>718</v>
      </c>
      <c r="B56" s="244" t="s">
        <v>327</v>
      </c>
      <c r="C56" s="250" t="s">
        <v>1179</v>
      </c>
      <c r="D56" s="166"/>
      <c r="E56" s="81"/>
      <c r="F56" s="167" t="s">
        <v>381</v>
      </c>
    </row>
    <row r="57" spans="1:6" ht="12.75">
      <c r="A57" s="363" t="s">
        <v>718</v>
      </c>
      <c r="B57" s="309" t="s">
        <v>397</v>
      </c>
      <c r="C57" s="250" t="s">
        <v>398</v>
      </c>
      <c r="D57" s="166"/>
      <c r="E57" s="81"/>
      <c r="F57" s="167" t="s">
        <v>381</v>
      </c>
    </row>
    <row r="58" spans="1:6" ht="25.5">
      <c r="A58" s="187" t="s">
        <v>328</v>
      </c>
      <c r="B58" s="188"/>
      <c r="C58" s="189" t="s">
        <v>524</v>
      </c>
      <c r="D58" s="190"/>
      <c r="E58" s="190"/>
      <c r="F58" s="191"/>
    </row>
    <row r="59" spans="1:6" ht="38.25">
      <c r="A59" s="76"/>
      <c r="B59" s="244" t="s">
        <v>329</v>
      </c>
      <c r="C59" s="250" t="s">
        <v>1016</v>
      </c>
      <c r="D59" s="303"/>
      <c r="E59" s="81"/>
      <c r="F59" s="167" t="s">
        <v>381</v>
      </c>
    </row>
    <row r="60" spans="1:6" ht="12.75">
      <c r="A60" s="76"/>
      <c r="B60" s="244" t="s">
        <v>235</v>
      </c>
      <c r="C60" s="250" t="s">
        <v>1019</v>
      </c>
      <c r="D60" s="365"/>
      <c r="E60" s="81"/>
      <c r="F60" s="167" t="s">
        <v>381</v>
      </c>
    </row>
    <row r="61" spans="1:6" ht="12.75">
      <c r="A61" s="76"/>
      <c r="B61" s="244" t="s">
        <v>236</v>
      </c>
      <c r="C61" s="250" t="s">
        <v>706</v>
      </c>
      <c r="D61" s="464"/>
      <c r="E61" s="81"/>
      <c r="F61" s="167" t="s">
        <v>381</v>
      </c>
    </row>
    <row r="62" spans="1:6" ht="12.75">
      <c r="A62" s="76"/>
      <c r="B62" s="244" t="s">
        <v>237</v>
      </c>
      <c r="C62" s="250" t="s">
        <v>708</v>
      </c>
      <c r="D62" s="464"/>
      <c r="E62" s="81"/>
      <c r="F62" s="167" t="s">
        <v>381</v>
      </c>
    </row>
    <row r="63" spans="1:6" ht="25.5">
      <c r="A63" s="76"/>
      <c r="B63" s="244" t="s">
        <v>336</v>
      </c>
      <c r="C63" s="250" t="s">
        <v>707</v>
      </c>
      <c r="D63" s="313"/>
      <c r="E63" s="524"/>
      <c r="F63" s="167" t="s">
        <v>381</v>
      </c>
    </row>
    <row r="64" spans="1:6" ht="38.25">
      <c r="A64" s="363" t="s">
        <v>718</v>
      </c>
      <c r="B64" s="244" t="s">
        <v>330</v>
      </c>
      <c r="C64" s="250" t="s">
        <v>577</v>
      </c>
      <c r="D64" s="166"/>
      <c r="E64" s="81"/>
      <c r="F64" s="167" t="s">
        <v>381</v>
      </c>
    </row>
    <row r="65" spans="1:6" ht="38.25">
      <c r="A65" s="363" t="s">
        <v>718</v>
      </c>
      <c r="B65" s="244" t="s">
        <v>331</v>
      </c>
      <c r="C65" s="250" t="s">
        <v>576</v>
      </c>
      <c r="D65" s="166"/>
      <c r="E65" s="81"/>
      <c r="F65" s="167" t="s">
        <v>381</v>
      </c>
    </row>
    <row r="66" spans="1:6" ht="12.75">
      <c r="A66" s="363" t="s">
        <v>718</v>
      </c>
      <c r="B66" s="244" t="s">
        <v>332</v>
      </c>
      <c r="C66" s="250" t="s">
        <v>333</v>
      </c>
      <c r="D66" s="166"/>
      <c r="E66" s="81"/>
      <c r="F66" s="167" t="s">
        <v>381</v>
      </c>
    </row>
    <row r="67" spans="1:6" ht="12.75">
      <c r="A67" s="363" t="s">
        <v>718</v>
      </c>
      <c r="B67" s="309" t="s">
        <v>334</v>
      </c>
      <c r="C67" s="250" t="s">
        <v>399</v>
      </c>
      <c r="D67" s="307" t="s">
        <v>578</v>
      </c>
      <c r="E67" s="81"/>
      <c r="F67" s="167" t="s">
        <v>381</v>
      </c>
    </row>
    <row r="68" spans="1:6" ht="12.75">
      <c r="A68" s="363" t="s">
        <v>718</v>
      </c>
      <c r="B68" s="309"/>
      <c r="C68" s="250" t="s">
        <v>400</v>
      </c>
      <c r="D68" s="166"/>
      <c r="E68" s="81"/>
      <c r="F68" s="167" t="s">
        <v>381</v>
      </c>
    </row>
    <row r="69" spans="1:6" ht="12.75">
      <c r="A69" s="363" t="s">
        <v>718</v>
      </c>
      <c r="B69" s="244" t="s">
        <v>335</v>
      </c>
      <c r="C69" s="250" t="s">
        <v>333</v>
      </c>
      <c r="D69" s="166"/>
      <c r="E69" s="81"/>
      <c r="F69" s="167" t="s">
        <v>381</v>
      </c>
    </row>
    <row r="70" spans="1:6" ht="12.75">
      <c r="A70" s="363" t="s">
        <v>718</v>
      </c>
      <c r="B70" s="309" t="s">
        <v>334</v>
      </c>
      <c r="C70" s="250" t="s">
        <v>399</v>
      </c>
      <c r="D70" s="307" t="s">
        <v>578</v>
      </c>
      <c r="E70" s="81"/>
      <c r="F70" s="167" t="s">
        <v>381</v>
      </c>
    </row>
    <row r="71" spans="1:6" ht="12.75">
      <c r="A71" s="363" t="s">
        <v>718</v>
      </c>
      <c r="B71" s="309"/>
      <c r="C71" s="250" t="s">
        <v>400</v>
      </c>
      <c r="D71" s="166"/>
      <c r="E71" s="81"/>
      <c r="F71" s="167" t="s">
        <v>381</v>
      </c>
    </row>
    <row r="72" spans="1:6" ht="12.75">
      <c r="A72" s="363" t="s">
        <v>718</v>
      </c>
      <c r="B72" s="244" t="s">
        <v>401</v>
      </c>
      <c r="C72" s="250" t="s">
        <v>399</v>
      </c>
      <c r="D72" s="307" t="s">
        <v>578</v>
      </c>
      <c r="E72" s="81"/>
      <c r="F72" s="167" t="s">
        <v>381</v>
      </c>
    </row>
    <row r="73" spans="1:6" ht="12.75">
      <c r="A73" s="363" t="s">
        <v>718</v>
      </c>
      <c r="B73" s="244"/>
      <c r="C73" s="250" t="s">
        <v>400</v>
      </c>
      <c r="D73" s="166"/>
      <c r="E73" s="81"/>
      <c r="F73" s="167" t="s">
        <v>381</v>
      </c>
    </row>
    <row r="74" spans="1:6" ht="63.75">
      <c r="A74" s="187" t="s">
        <v>1199</v>
      </c>
      <c r="B74" s="188"/>
      <c r="C74" s="189" t="s">
        <v>1200</v>
      </c>
      <c r="D74" s="361"/>
      <c r="E74" s="362"/>
      <c r="F74" s="167"/>
    </row>
    <row r="75" spans="1:6" ht="25.5">
      <c r="A75" s="76"/>
      <c r="B75" s="244" t="s">
        <v>1017</v>
      </c>
      <c r="C75" s="250" t="s">
        <v>1019</v>
      </c>
      <c r="D75" s="365"/>
      <c r="E75" s="303"/>
      <c r="F75" s="167"/>
    </row>
    <row r="76" spans="1:6" ht="12.75">
      <c r="A76" s="76"/>
      <c r="B76" s="244" t="s">
        <v>1018</v>
      </c>
      <c r="C76" s="250" t="s">
        <v>1201</v>
      </c>
      <c r="D76" s="312"/>
      <c r="E76" s="303"/>
      <c r="F76" s="167"/>
    </row>
    <row r="77" spans="1:10" ht="27" customHeight="1">
      <c r="A77" s="187" t="s">
        <v>720</v>
      </c>
      <c r="B77" s="188"/>
      <c r="C77" s="189" t="s">
        <v>721</v>
      </c>
      <c r="D77" s="190"/>
      <c r="E77" s="188" t="s">
        <v>666</v>
      </c>
      <c r="F77" s="191"/>
      <c r="J77" s="3"/>
    </row>
    <row r="78" spans="1:10" ht="25.5">
      <c r="A78" s="75"/>
      <c r="B78" s="244" t="s">
        <v>338</v>
      </c>
      <c r="C78" s="250" t="s">
        <v>339</v>
      </c>
      <c r="D78" s="166"/>
      <c r="E78" s="335"/>
      <c r="F78" s="167" t="s">
        <v>381</v>
      </c>
      <c r="J78" s="3"/>
    </row>
    <row r="79" spans="1:10" ht="12.75">
      <c r="A79" s="76"/>
      <c r="B79" s="244" t="s">
        <v>340</v>
      </c>
      <c r="C79" s="250" t="s">
        <v>402</v>
      </c>
      <c r="D79" s="166"/>
      <c r="E79" s="335"/>
      <c r="F79" s="167" t="s">
        <v>381</v>
      </c>
      <c r="J79" s="3"/>
    </row>
    <row r="80" spans="1:10" ht="38.25">
      <c r="A80" s="76"/>
      <c r="B80" s="244" t="s">
        <v>403</v>
      </c>
      <c r="C80" s="250" t="s">
        <v>619</v>
      </c>
      <c r="D80" s="166"/>
      <c r="E80" s="335"/>
      <c r="F80" s="167" t="s">
        <v>381</v>
      </c>
      <c r="J80" s="3"/>
    </row>
    <row r="81" spans="1:10" ht="38.25">
      <c r="A81" s="76"/>
      <c r="B81" s="244" t="s">
        <v>184</v>
      </c>
      <c r="C81" s="250" t="s">
        <v>404</v>
      </c>
      <c r="D81" s="166"/>
      <c r="E81" s="335"/>
      <c r="F81" s="167" t="s">
        <v>381</v>
      </c>
      <c r="J81" s="3"/>
    </row>
    <row r="82" spans="1:10" ht="25.5">
      <c r="A82" s="76"/>
      <c r="B82" s="244" t="s">
        <v>0</v>
      </c>
      <c r="C82" s="250" t="s">
        <v>405</v>
      </c>
      <c r="D82" s="166"/>
      <c r="E82" s="335"/>
      <c r="F82" s="167" t="s">
        <v>381</v>
      </c>
      <c r="J82" s="3"/>
    </row>
    <row r="83" spans="1:10" ht="38.25">
      <c r="A83" s="76"/>
      <c r="B83" s="244" t="s">
        <v>31</v>
      </c>
      <c r="C83" s="250" t="s">
        <v>341</v>
      </c>
      <c r="D83" s="166"/>
      <c r="E83" s="335"/>
      <c r="F83" s="167" t="s">
        <v>381</v>
      </c>
      <c r="J83" s="3"/>
    </row>
    <row r="84" spans="1:6" ht="63.75">
      <c r="A84" s="76"/>
      <c r="B84" s="244" t="s">
        <v>342</v>
      </c>
      <c r="C84" s="250" t="s">
        <v>406</v>
      </c>
      <c r="D84" s="166"/>
      <c r="E84" s="314"/>
      <c r="F84" s="167" t="s">
        <v>381</v>
      </c>
    </row>
    <row r="86" spans="2:5" ht="25.5" customHeight="1">
      <c r="B86" s="364"/>
      <c r="E86" s="31"/>
    </row>
  </sheetData>
  <sheetProtection/>
  <conditionalFormatting sqref="D36 D74:D75">
    <cfRule type="containsText" priority="220" dxfId="145" operator="containsText" text="NYK">
      <formula>NOT(ISERROR(SEARCH("NYK",D36)))</formula>
    </cfRule>
  </conditionalFormatting>
  <conditionalFormatting sqref="F9:F20 F74:F76">
    <cfRule type="containsText" priority="205" dxfId="2" operator="containsText" text="Not OK">
      <formula>NOT(ISERROR(SEARCH("Not OK",F9)))</formula>
    </cfRule>
    <cfRule type="containsText" priority="206" dxfId="1" operator="containsText" text="Queries">
      <formula>NOT(ISERROR(SEARCH("Queries",F9)))</formula>
    </cfRule>
    <cfRule type="containsText" priority="207" dxfId="0" operator="containsText" text="OK">
      <formula>NOT(ISERROR(SEARCH("OK",F9)))</formula>
    </cfRule>
    <cfRule type="containsText" priority="208" dxfId="2" operator="containsText" text="NYA">
      <formula>NOT(ISERROR(SEARCH("NYA",F9)))</formula>
    </cfRule>
  </conditionalFormatting>
  <conditionalFormatting sqref="D67">
    <cfRule type="containsText" priority="160" dxfId="2" operator="containsText" text="Other">
      <formula>NOT(ISERROR(SEARCH("Other",D67)))</formula>
    </cfRule>
    <cfRule type="containsText" priority="161" dxfId="1" operator="containsText" text="EEA">
      <formula>NOT(ISERROR(SEARCH("EEA",D67)))</formula>
    </cfRule>
    <cfRule type="containsText" priority="162" dxfId="0" operator="containsText" text="UK">
      <formula>NOT(ISERROR(SEARCH("UK",D67)))</formula>
    </cfRule>
    <cfRule type="containsText" priority="163" dxfId="0" operator="containsText" text="Wales">
      <formula>NOT(ISERROR(SEARCH("Wales",D67)))</formula>
    </cfRule>
    <cfRule type="containsText" priority="164" dxfId="0" operator="containsText" text="England">
      <formula>NOT(ISERROR(SEARCH("England",D67)))</formula>
    </cfRule>
  </conditionalFormatting>
  <conditionalFormatting sqref="D16">
    <cfRule type="containsText" priority="109" dxfId="145" operator="containsText" text="NYA">
      <formula>NOT(ISERROR(SEARCH("NYA",D16)))</formula>
    </cfRule>
  </conditionalFormatting>
  <conditionalFormatting sqref="D38">
    <cfRule type="containsText" priority="108" dxfId="145" operator="containsText" text="NYK">
      <formula>NOT(ISERROR(SEARCH("NYK",D38)))</formula>
    </cfRule>
  </conditionalFormatting>
  <conditionalFormatting sqref="D70">
    <cfRule type="containsText" priority="103" dxfId="2" operator="containsText" text="Other">
      <formula>NOT(ISERROR(SEARCH("Other",D70)))</formula>
    </cfRule>
    <cfRule type="containsText" priority="104" dxfId="1" operator="containsText" text="EEA">
      <formula>NOT(ISERROR(SEARCH("EEA",D70)))</formula>
    </cfRule>
    <cfRule type="containsText" priority="105" dxfId="0" operator="containsText" text="UK">
      <formula>NOT(ISERROR(SEARCH("UK",D70)))</formula>
    </cfRule>
    <cfRule type="containsText" priority="106" dxfId="0" operator="containsText" text="Wales">
      <formula>NOT(ISERROR(SEARCH("Wales",D70)))</formula>
    </cfRule>
    <cfRule type="containsText" priority="107" dxfId="0" operator="containsText" text="England">
      <formula>NOT(ISERROR(SEARCH("England",D70)))</formula>
    </cfRule>
  </conditionalFormatting>
  <conditionalFormatting sqref="D72">
    <cfRule type="containsText" priority="98" dxfId="2" operator="containsText" text="Other">
      <formula>NOT(ISERROR(SEARCH("Other",D72)))</formula>
    </cfRule>
    <cfRule type="containsText" priority="99" dxfId="1" operator="containsText" text="EEA">
      <formula>NOT(ISERROR(SEARCH("EEA",D72)))</formula>
    </cfRule>
    <cfRule type="containsText" priority="100" dxfId="0" operator="containsText" text="UK">
      <formula>NOT(ISERROR(SEARCH("UK",D72)))</formula>
    </cfRule>
    <cfRule type="containsText" priority="101" dxfId="0" operator="containsText" text="Wales">
      <formula>NOT(ISERROR(SEARCH("Wales",D72)))</formula>
    </cfRule>
    <cfRule type="containsText" priority="102" dxfId="0" operator="containsText" text="England">
      <formula>NOT(ISERROR(SEARCH("England",D72)))</formula>
    </cfRule>
  </conditionalFormatting>
  <conditionalFormatting sqref="D17">
    <cfRule type="containsText" priority="96" dxfId="145" operator="containsText" text="NYA">
      <formula>NOT(ISERROR(SEARCH("NYA",D17)))</formula>
    </cfRule>
  </conditionalFormatting>
  <conditionalFormatting sqref="F22:F23">
    <cfRule type="containsText" priority="46" dxfId="2" operator="containsText" text="Not OK">
      <formula>NOT(ISERROR(SEARCH("Not OK",F22)))</formula>
    </cfRule>
    <cfRule type="containsText" priority="47" dxfId="1" operator="containsText" text="Queries">
      <formula>NOT(ISERROR(SEARCH("Queries",F22)))</formula>
    </cfRule>
    <cfRule type="containsText" priority="48" dxfId="0" operator="containsText" text="OK">
      <formula>NOT(ISERROR(SEARCH("OK",F22)))</formula>
    </cfRule>
    <cfRule type="containsText" priority="49" dxfId="2" operator="containsText" text="NYA">
      <formula>NOT(ISERROR(SEARCH("NYA",F22)))</formula>
    </cfRule>
  </conditionalFormatting>
  <conditionalFormatting sqref="F25:F27">
    <cfRule type="containsText" priority="42" dxfId="2" operator="containsText" text="Not OK">
      <formula>NOT(ISERROR(SEARCH("Not OK",F25)))</formula>
    </cfRule>
    <cfRule type="containsText" priority="43" dxfId="1" operator="containsText" text="Queries">
      <formula>NOT(ISERROR(SEARCH("Queries",F25)))</formula>
    </cfRule>
    <cfRule type="containsText" priority="44" dxfId="0" operator="containsText" text="OK">
      <formula>NOT(ISERROR(SEARCH("OK",F25)))</formula>
    </cfRule>
    <cfRule type="containsText" priority="45" dxfId="2" operator="containsText" text="NYA">
      <formula>NOT(ISERROR(SEARCH("NYA",F25)))</formula>
    </cfRule>
  </conditionalFormatting>
  <conditionalFormatting sqref="F29:F31">
    <cfRule type="containsText" priority="38" dxfId="2" operator="containsText" text="Not OK">
      <formula>NOT(ISERROR(SEARCH("Not OK",F29)))</formula>
    </cfRule>
    <cfRule type="containsText" priority="39" dxfId="1" operator="containsText" text="Queries">
      <formula>NOT(ISERROR(SEARCH("Queries",F29)))</formula>
    </cfRule>
    <cfRule type="containsText" priority="40" dxfId="0" operator="containsText" text="OK">
      <formula>NOT(ISERROR(SEARCH("OK",F29)))</formula>
    </cfRule>
    <cfRule type="containsText" priority="41" dxfId="2" operator="containsText" text="NYA">
      <formula>NOT(ISERROR(SEARCH("NYA",F29)))</formula>
    </cfRule>
  </conditionalFormatting>
  <conditionalFormatting sqref="F33">
    <cfRule type="containsText" priority="34" dxfId="2" operator="containsText" text="Not OK">
      <formula>NOT(ISERROR(SEARCH("Not OK",F33)))</formula>
    </cfRule>
    <cfRule type="containsText" priority="35" dxfId="1" operator="containsText" text="Queries">
      <formula>NOT(ISERROR(SEARCH("Queries",F33)))</formula>
    </cfRule>
    <cfRule type="containsText" priority="36" dxfId="0" operator="containsText" text="OK">
      <formula>NOT(ISERROR(SEARCH("OK",F33)))</formula>
    </cfRule>
    <cfRule type="containsText" priority="37" dxfId="2" operator="containsText" text="NYA">
      <formula>NOT(ISERROR(SEARCH("NYA",F33)))</formula>
    </cfRule>
  </conditionalFormatting>
  <conditionalFormatting sqref="F35:F40">
    <cfRule type="containsText" priority="30" dxfId="2" operator="containsText" text="Not OK">
      <formula>NOT(ISERROR(SEARCH("Not OK",F35)))</formula>
    </cfRule>
    <cfRule type="containsText" priority="31" dxfId="1" operator="containsText" text="Queries">
      <formula>NOT(ISERROR(SEARCH("Queries",F35)))</formula>
    </cfRule>
    <cfRule type="containsText" priority="32" dxfId="0" operator="containsText" text="OK">
      <formula>NOT(ISERROR(SEARCH("OK",F35)))</formula>
    </cfRule>
    <cfRule type="containsText" priority="33" dxfId="2" operator="containsText" text="NYA">
      <formula>NOT(ISERROR(SEARCH("NYA",F35)))</formula>
    </cfRule>
  </conditionalFormatting>
  <conditionalFormatting sqref="F42:F47">
    <cfRule type="containsText" priority="26" dxfId="2" operator="containsText" text="Not OK">
      <formula>NOT(ISERROR(SEARCH("Not OK",F42)))</formula>
    </cfRule>
    <cfRule type="containsText" priority="27" dxfId="1" operator="containsText" text="Queries">
      <formula>NOT(ISERROR(SEARCH("Queries",F42)))</formula>
    </cfRule>
    <cfRule type="containsText" priority="28" dxfId="0" operator="containsText" text="OK">
      <formula>NOT(ISERROR(SEARCH("OK",F42)))</formula>
    </cfRule>
    <cfRule type="containsText" priority="29" dxfId="2" operator="containsText" text="NYA">
      <formula>NOT(ISERROR(SEARCH("NYA",F42)))</formula>
    </cfRule>
  </conditionalFormatting>
  <conditionalFormatting sqref="F49:F51">
    <cfRule type="containsText" priority="22" dxfId="2" operator="containsText" text="Not OK">
      <formula>NOT(ISERROR(SEARCH("Not OK",F49)))</formula>
    </cfRule>
    <cfRule type="containsText" priority="23" dxfId="1" operator="containsText" text="Queries">
      <formula>NOT(ISERROR(SEARCH("Queries",F49)))</formula>
    </cfRule>
    <cfRule type="containsText" priority="24" dxfId="0" operator="containsText" text="OK">
      <formula>NOT(ISERROR(SEARCH("OK",F49)))</formula>
    </cfRule>
    <cfRule type="containsText" priority="25" dxfId="2" operator="containsText" text="NYA">
      <formula>NOT(ISERROR(SEARCH("NYA",F49)))</formula>
    </cfRule>
  </conditionalFormatting>
  <conditionalFormatting sqref="F53:F57">
    <cfRule type="containsText" priority="18" dxfId="2" operator="containsText" text="Not OK">
      <formula>NOT(ISERROR(SEARCH("Not OK",F53)))</formula>
    </cfRule>
    <cfRule type="containsText" priority="19" dxfId="1" operator="containsText" text="Queries">
      <formula>NOT(ISERROR(SEARCH("Queries",F53)))</formula>
    </cfRule>
    <cfRule type="containsText" priority="20" dxfId="0" operator="containsText" text="OK">
      <formula>NOT(ISERROR(SEARCH("OK",F53)))</formula>
    </cfRule>
    <cfRule type="containsText" priority="21" dxfId="2" operator="containsText" text="NYA">
      <formula>NOT(ISERROR(SEARCH("NYA",F53)))</formula>
    </cfRule>
  </conditionalFormatting>
  <conditionalFormatting sqref="F59:F73">
    <cfRule type="containsText" priority="14" dxfId="2" operator="containsText" text="Not OK">
      <formula>NOT(ISERROR(SEARCH("Not OK",F59)))</formula>
    </cfRule>
    <cfRule type="containsText" priority="15" dxfId="1" operator="containsText" text="Queries">
      <formula>NOT(ISERROR(SEARCH("Queries",F59)))</formula>
    </cfRule>
    <cfRule type="containsText" priority="16" dxfId="0" operator="containsText" text="OK">
      <formula>NOT(ISERROR(SEARCH("OK",F59)))</formula>
    </cfRule>
    <cfRule type="containsText" priority="17" dxfId="2" operator="containsText" text="NYA">
      <formula>NOT(ISERROR(SEARCH("NYA",F59)))</formula>
    </cfRule>
  </conditionalFormatting>
  <conditionalFormatting sqref="F78:F84">
    <cfRule type="containsText" priority="6" dxfId="2" operator="containsText" text="Not OK">
      <formula>NOT(ISERROR(SEARCH("Not OK",F78)))</formula>
    </cfRule>
    <cfRule type="containsText" priority="7" dxfId="1" operator="containsText" text="Queries">
      <formula>NOT(ISERROR(SEARCH("Queries",F78)))</formula>
    </cfRule>
    <cfRule type="containsText" priority="8" dxfId="0" operator="containsText" text="OK">
      <formula>NOT(ISERROR(SEARCH("OK",F78)))</formula>
    </cfRule>
    <cfRule type="containsText" priority="9" dxfId="2" operator="containsText" text="NYA">
      <formula>NOT(ISERROR(SEARCH("NYA",F78)))</formula>
    </cfRule>
  </conditionalFormatting>
  <conditionalFormatting sqref="D63">
    <cfRule type="containsText" priority="2" dxfId="145" operator="containsText" text="NYK">
      <formula>NOT(ISERROR(SEARCH("NYK",D63)))</formula>
    </cfRule>
  </conditionalFormatting>
  <conditionalFormatting sqref="D60">
    <cfRule type="containsText" priority="1" dxfId="145" operator="containsText" text="NYK">
      <formula>NOT(ISERROR(SEARCH("NYK",D60)))</formula>
    </cfRule>
  </conditionalFormatting>
  <dataValidations count="8">
    <dataValidation type="list" allowBlank="1" showInputMessage="1" showErrorMessage="1" promptTitle="Org Type" prompt="Select ..." sqref="D16">
      <formula1>OrgType</formula1>
    </dataValidation>
    <dataValidation type="list" allowBlank="1" showInputMessage="1" showErrorMessage="1" sqref="D36 D38">
      <formula1>AccessMethod</formula1>
    </dataValidation>
    <dataValidation type="list" allowBlank="1" showInputMessage="1" showErrorMessage="1" sqref="D74">
      <formula1>IGTResult</formula1>
    </dataValidation>
    <dataValidation type="list" allowBlank="1" showInputMessage="1" showErrorMessage="1" sqref="D67 D70 D72">
      <formula1>Jurisdiction</formula1>
    </dataValidation>
    <dataValidation type="list" allowBlank="1" showInputMessage="1" showErrorMessage="1" sqref="D17">
      <formula1>NHSorNot</formula1>
    </dataValidation>
    <dataValidation type="list" allowBlank="1" showInputMessage="1" showErrorMessage="1" sqref="E74 E76">
      <formula1>'3 - End User Organisation '!#REF!</formula1>
    </dataValidation>
    <dataValidation type="list" allowBlank="1" showInputMessage="1" showErrorMessage="1" sqref="D75:E75 D60">
      <formula1>OrgType</formula1>
    </dataValidation>
    <dataValidation type="list" allowBlank="1" showInputMessage="1" showErrorMessage="1" sqref="E63">
      <formula1>IGSoCResult</formula1>
    </dataValidation>
  </dataValidations>
  <printOptions/>
  <pageMargins left="0.34" right="0.17" top="0.33" bottom="0.34" header="0.19" footer="0.17"/>
  <pageSetup fitToHeight="1" fitToWidth="1" horizontalDpi="600" verticalDpi="600" orientation="portrait" paperSize="8" scale="60" r:id="rId3"/>
  <legacyDrawing r:id="rId2"/>
  <oleObjects>
    <oleObject progId="Worksheet" dvAspect="DVASPECT_ICON" shapeId="673999" r:id="rId1"/>
  </oleObjects>
</worksheet>
</file>

<file path=xl/worksheets/sheet9.xml><?xml version="1.0" encoding="utf-8"?>
<worksheet xmlns="http://schemas.openxmlformats.org/spreadsheetml/2006/main" xmlns:r="http://schemas.openxmlformats.org/officeDocument/2006/relationships">
  <sheetPr>
    <pageSetUpPr fitToPage="1"/>
  </sheetPr>
  <dimension ref="A1:AB44"/>
  <sheetViews>
    <sheetView showGridLines="0" zoomScalePageLayoutView="0" workbookViewId="0" topLeftCell="A1">
      <selection activeCell="A1" sqref="A1"/>
    </sheetView>
  </sheetViews>
  <sheetFormatPr defaultColWidth="9.140625" defaultRowHeight="12.75"/>
  <cols>
    <col min="1" max="1" width="1.28515625" style="370" customWidth="1"/>
    <col min="2" max="8" width="9.140625" style="370" customWidth="1"/>
    <col min="9" max="9" width="8.140625" style="370" customWidth="1"/>
    <col min="10" max="10" width="5.140625" style="370" customWidth="1"/>
    <col min="11" max="15" width="9.140625" style="370" customWidth="1"/>
    <col min="16" max="16" width="6.57421875" style="370" customWidth="1"/>
    <col min="17" max="17" width="9.140625" style="370" customWidth="1"/>
    <col min="18" max="18" width="7.8515625" style="370" customWidth="1"/>
    <col min="19" max="23" width="9.140625" style="370" customWidth="1"/>
    <col min="24" max="24" width="8.7109375" style="370" customWidth="1"/>
    <col min="25" max="25" width="9.421875" style="370" customWidth="1"/>
    <col min="26" max="16384" width="9.140625" style="370" customWidth="1"/>
  </cols>
  <sheetData>
    <row r="1" spans="1:4" s="369" customFormat="1" ht="18">
      <c r="A1" s="366" t="s">
        <v>769</v>
      </c>
      <c r="B1" s="366"/>
      <c r="C1" s="367"/>
      <c r="D1" s="368"/>
    </row>
    <row r="2" spans="19:28" ht="13.5" thickBot="1">
      <c r="S2" s="371"/>
      <c r="AA2" s="371"/>
      <c r="AB2" s="371"/>
    </row>
    <row r="3" spans="1:28" ht="18.75" customHeight="1" thickBot="1">
      <c r="A3" s="372" t="s">
        <v>722</v>
      </c>
      <c r="B3" s="373"/>
      <c r="C3" s="373"/>
      <c r="D3" s="373"/>
      <c r="E3" s="373"/>
      <c r="F3" s="373"/>
      <c r="G3" s="373"/>
      <c r="H3" s="373"/>
      <c r="I3" s="373"/>
      <c r="J3" s="373"/>
      <c r="K3" s="374" t="s">
        <v>723</v>
      </c>
      <c r="L3" s="375"/>
      <c r="M3" s="375"/>
      <c r="N3" s="375"/>
      <c r="O3" s="375"/>
      <c r="P3" s="375"/>
      <c r="Q3" s="375"/>
      <c r="R3" s="375"/>
      <c r="S3" s="376"/>
      <c r="T3" s="377" t="s">
        <v>724</v>
      </c>
      <c r="U3" s="378"/>
      <c r="V3" s="378"/>
      <c r="W3" s="378"/>
      <c r="X3" s="378"/>
      <c r="Y3" s="378"/>
      <c r="Z3" s="378"/>
      <c r="AA3" s="379"/>
      <c r="AB3" s="380"/>
    </row>
    <row r="4" spans="1:28" ht="13.5" thickBot="1">
      <c r="A4" s="381"/>
      <c r="B4" s="382"/>
      <c r="C4" s="383"/>
      <c r="D4" s="383"/>
      <c r="E4" s="383"/>
      <c r="F4" s="383"/>
      <c r="G4" s="383"/>
      <c r="H4" s="384" t="s">
        <v>183</v>
      </c>
      <c r="I4" s="385" t="s">
        <v>182</v>
      </c>
      <c r="J4" s="383"/>
      <c r="K4" s="376"/>
      <c r="L4" s="376"/>
      <c r="M4" s="376"/>
      <c r="N4" s="376"/>
      <c r="O4" s="376"/>
      <c r="P4" s="376"/>
      <c r="Q4" s="384" t="s">
        <v>183</v>
      </c>
      <c r="R4" s="385" t="s">
        <v>182</v>
      </c>
      <c r="S4" s="376"/>
      <c r="T4" s="379"/>
      <c r="U4" s="379"/>
      <c r="V4" s="379"/>
      <c r="W4" s="379"/>
      <c r="X4" s="379"/>
      <c r="Y4" s="379"/>
      <c r="Z4" s="386" t="s">
        <v>183</v>
      </c>
      <c r="AA4" s="385" t="s">
        <v>182</v>
      </c>
      <c r="AB4" s="387"/>
    </row>
    <row r="5" spans="1:28" ht="12.75">
      <c r="A5" s="381"/>
      <c r="B5" s="383"/>
      <c r="C5" s="383"/>
      <c r="D5" s="383"/>
      <c r="E5" s="383"/>
      <c r="F5" s="383"/>
      <c r="G5" s="383"/>
      <c r="H5" s="383"/>
      <c r="I5" s="383"/>
      <c r="J5" s="383"/>
      <c r="K5" s="376"/>
      <c r="L5" s="376"/>
      <c r="M5" s="376"/>
      <c r="N5" s="376"/>
      <c r="O5" s="376"/>
      <c r="P5" s="376"/>
      <c r="Q5" s="376"/>
      <c r="R5" s="376"/>
      <c r="S5" s="376"/>
      <c r="T5" s="379"/>
      <c r="U5" s="379"/>
      <c r="V5" s="379"/>
      <c r="W5" s="379"/>
      <c r="X5" s="379"/>
      <c r="Y5" s="379"/>
      <c r="Z5" s="379"/>
      <c r="AA5" s="379"/>
      <c r="AB5" s="387"/>
    </row>
    <row r="6" spans="1:28" ht="12.75">
      <c r="A6" s="381"/>
      <c r="B6" s="383"/>
      <c r="C6" s="383"/>
      <c r="D6" s="383"/>
      <c r="E6" s="383"/>
      <c r="F6" s="383"/>
      <c r="G6" s="383"/>
      <c r="H6" s="383"/>
      <c r="I6" s="383"/>
      <c r="J6" s="383"/>
      <c r="K6" s="376"/>
      <c r="L6" s="376"/>
      <c r="M6" s="376"/>
      <c r="N6" s="376"/>
      <c r="O6" s="376"/>
      <c r="P6" s="376"/>
      <c r="Q6" s="376"/>
      <c r="R6" s="376"/>
      <c r="S6" s="376"/>
      <c r="T6" s="379"/>
      <c r="U6" s="379"/>
      <c r="V6" s="379"/>
      <c r="W6" s="379"/>
      <c r="X6" s="379"/>
      <c r="Y6" s="379"/>
      <c r="Z6" s="379"/>
      <c r="AA6" s="379"/>
      <c r="AB6" s="387"/>
    </row>
    <row r="7" spans="1:28" ht="12.75">
      <c r="A7" s="381"/>
      <c r="B7" s="383"/>
      <c r="C7" s="383"/>
      <c r="D7" s="383"/>
      <c r="E7" s="383"/>
      <c r="F7" s="383"/>
      <c r="G7" s="383"/>
      <c r="H7" s="383"/>
      <c r="I7" s="383"/>
      <c r="J7" s="383"/>
      <c r="K7" s="376"/>
      <c r="L7" s="376"/>
      <c r="M7" s="376"/>
      <c r="N7" s="376"/>
      <c r="O7" s="376"/>
      <c r="P7" s="376"/>
      <c r="Q7" s="376"/>
      <c r="R7" s="376"/>
      <c r="S7" s="376"/>
      <c r="T7" s="379"/>
      <c r="U7" s="379"/>
      <c r="V7" s="379"/>
      <c r="W7" s="379"/>
      <c r="X7" s="379"/>
      <c r="Y7" s="379"/>
      <c r="Z7" s="379"/>
      <c r="AA7" s="379"/>
      <c r="AB7" s="387"/>
    </row>
    <row r="8" spans="1:28" ht="12.75">
      <c r="A8" s="381"/>
      <c r="B8" s="383"/>
      <c r="C8" s="383"/>
      <c r="D8" s="383"/>
      <c r="E8" s="383"/>
      <c r="F8" s="383"/>
      <c r="G8" s="383"/>
      <c r="H8" s="383"/>
      <c r="I8" s="383"/>
      <c r="J8" s="383"/>
      <c r="K8" s="376"/>
      <c r="L8" s="376"/>
      <c r="M8" s="376"/>
      <c r="N8" s="376"/>
      <c r="O8" s="376"/>
      <c r="P8" s="376"/>
      <c r="Q8" s="376"/>
      <c r="R8" s="376"/>
      <c r="S8" s="376"/>
      <c r="T8" s="379"/>
      <c r="U8" s="379"/>
      <c r="V8" s="379"/>
      <c r="W8" s="379"/>
      <c r="X8" s="379"/>
      <c r="Y8" s="379"/>
      <c r="Z8" s="379"/>
      <c r="AA8" s="379"/>
      <c r="AB8" s="387"/>
    </row>
    <row r="9" spans="1:28" ht="12.75">
      <c r="A9" s="381"/>
      <c r="B9" s="383"/>
      <c r="C9" s="383"/>
      <c r="D9" s="383"/>
      <c r="E9" s="383"/>
      <c r="F9" s="383"/>
      <c r="G9" s="383"/>
      <c r="H9" s="383"/>
      <c r="I9" s="383"/>
      <c r="J9" s="383"/>
      <c r="K9" s="376"/>
      <c r="L9" s="376"/>
      <c r="M9" s="376"/>
      <c r="N9" s="376"/>
      <c r="O9" s="376"/>
      <c r="P9" s="376"/>
      <c r="Q9" s="376"/>
      <c r="R9" s="376"/>
      <c r="S9" s="376"/>
      <c r="T9" s="379"/>
      <c r="U9" s="379"/>
      <c r="V9" s="379"/>
      <c r="W9" s="379"/>
      <c r="X9" s="379"/>
      <c r="Y9" s="379"/>
      <c r="Z9" s="379"/>
      <c r="AA9" s="379"/>
      <c r="AB9" s="387"/>
    </row>
    <row r="10" spans="1:28" ht="12.75">
      <c r="A10" s="381"/>
      <c r="B10" s="383"/>
      <c r="C10" s="383"/>
      <c r="D10" s="383"/>
      <c r="E10" s="383"/>
      <c r="F10" s="383"/>
      <c r="G10" s="383"/>
      <c r="H10" s="383"/>
      <c r="I10" s="383"/>
      <c r="J10" s="383"/>
      <c r="K10" s="376"/>
      <c r="L10" s="376"/>
      <c r="M10" s="376"/>
      <c r="N10" s="376"/>
      <c r="O10" s="376"/>
      <c r="P10" s="376"/>
      <c r="Q10" s="376"/>
      <c r="R10" s="376"/>
      <c r="S10" s="376"/>
      <c r="T10" s="379"/>
      <c r="U10" s="379"/>
      <c r="V10" s="379"/>
      <c r="W10" s="379"/>
      <c r="X10" s="379"/>
      <c r="Y10" s="379"/>
      <c r="Z10" s="379"/>
      <c r="AA10" s="379"/>
      <c r="AB10" s="387"/>
    </row>
    <row r="11" spans="1:28" ht="12.75">
      <c r="A11" s="381"/>
      <c r="B11" s="383"/>
      <c r="C11" s="383"/>
      <c r="D11" s="383"/>
      <c r="E11" s="383"/>
      <c r="F11" s="383"/>
      <c r="G11" s="383"/>
      <c r="H11" s="383"/>
      <c r="I11" s="383"/>
      <c r="J11" s="383"/>
      <c r="K11" s="376"/>
      <c r="L11" s="376"/>
      <c r="M11" s="376"/>
      <c r="N11" s="376"/>
      <c r="O11" s="376"/>
      <c r="P11" s="376"/>
      <c r="Q11" s="376"/>
      <c r="R11" s="376"/>
      <c r="S11" s="376"/>
      <c r="T11" s="379"/>
      <c r="U11" s="379"/>
      <c r="V11" s="379"/>
      <c r="W11" s="379"/>
      <c r="X11" s="379"/>
      <c r="Y11" s="379"/>
      <c r="Z11" s="379"/>
      <c r="AA11" s="379"/>
      <c r="AB11" s="387"/>
    </row>
    <row r="12" spans="1:28" ht="12.75">
      <c r="A12" s="381"/>
      <c r="B12" s="383"/>
      <c r="C12" s="383"/>
      <c r="D12" s="383"/>
      <c r="E12" s="383"/>
      <c r="F12" s="383"/>
      <c r="G12" s="383"/>
      <c r="H12" s="383"/>
      <c r="I12" s="383"/>
      <c r="J12" s="383"/>
      <c r="K12" s="376"/>
      <c r="L12" s="376"/>
      <c r="M12" s="376"/>
      <c r="N12" s="376"/>
      <c r="O12" s="376"/>
      <c r="P12" s="376"/>
      <c r="Q12" s="376"/>
      <c r="R12" s="376"/>
      <c r="S12" s="376"/>
      <c r="T12" s="379"/>
      <c r="U12" s="379"/>
      <c r="V12" s="379"/>
      <c r="W12" s="379"/>
      <c r="X12" s="379"/>
      <c r="Y12" s="379"/>
      <c r="Z12" s="379"/>
      <c r="AA12" s="379"/>
      <c r="AB12" s="387"/>
    </row>
    <row r="13" spans="1:28" ht="12.75">
      <c r="A13" s="381"/>
      <c r="B13" s="383"/>
      <c r="C13" s="383"/>
      <c r="D13" s="383"/>
      <c r="E13" s="383"/>
      <c r="F13" s="383"/>
      <c r="G13" s="383"/>
      <c r="H13" s="383"/>
      <c r="I13" s="383"/>
      <c r="J13" s="383"/>
      <c r="K13" s="376"/>
      <c r="L13" s="376"/>
      <c r="M13" s="376"/>
      <c r="N13" s="376"/>
      <c r="O13" s="376"/>
      <c r="P13" s="376"/>
      <c r="Q13" s="376"/>
      <c r="R13" s="376"/>
      <c r="S13" s="376"/>
      <c r="T13" s="379"/>
      <c r="U13" s="379"/>
      <c r="V13" s="379"/>
      <c r="W13" s="379"/>
      <c r="X13" s="379"/>
      <c r="Y13" s="379"/>
      <c r="Z13" s="379"/>
      <c r="AA13" s="379"/>
      <c r="AB13" s="387"/>
    </row>
    <row r="14" spans="1:28" ht="12.75">
      <c r="A14" s="381"/>
      <c r="B14" s="383"/>
      <c r="C14" s="383"/>
      <c r="D14" s="383"/>
      <c r="E14" s="383"/>
      <c r="F14" s="383"/>
      <c r="G14" s="383"/>
      <c r="H14" s="383"/>
      <c r="I14" s="383"/>
      <c r="J14" s="383"/>
      <c r="K14" s="376"/>
      <c r="L14" s="376"/>
      <c r="M14" s="376"/>
      <c r="N14" s="376"/>
      <c r="O14" s="376"/>
      <c r="P14" s="376"/>
      <c r="Q14" s="376"/>
      <c r="R14" s="376"/>
      <c r="S14" s="376"/>
      <c r="T14" s="379"/>
      <c r="U14" s="379"/>
      <c r="V14" s="379"/>
      <c r="W14" s="379"/>
      <c r="X14" s="379"/>
      <c r="Y14" s="379"/>
      <c r="Z14" s="379"/>
      <c r="AA14" s="379"/>
      <c r="AB14" s="387"/>
    </row>
    <row r="15" spans="1:28" ht="12.75">
      <c r="A15" s="381"/>
      <c r="B15" s="383"/>
      <c r="C15" s="383"/>
      <c r="D15" s="383"/>
      <c r="E15" s="383"/>
      <c r="F15" s="383"/>
      <c r="G15" s="383"/>
      <c r="H15" s="383"/>
      <c r="I15" s="383"/>
      <c r="J15" s="383"/>
      <c r="K15" s="376"/>
      <c r="L15" s="376"/>
      <c r="M15" s="376"/>
      <c r="N15" s="376"/>
      <c r="O15" s="376"/>
      <c r="P15" s="376"/>
      <c r="Q15" s="376"/>
      <c r="R15" s="376"/>
      <c r="S15" s="376"/>
      <c r="T15" s="379"/>
      <c r="U15" s="379"/>
      <c r="V15" s="379"/>
      <c r="W15" s="379"/>
      <c r="X15" s="379"/>
      <c r="Y15" s="379"/>
      <c r="Z15" s="379"/>
      <c r="AA15" s="379"/>
      <c r="AB15" s="387"/>
    </row>
    <row r="16" spans="1:28" ht="12.75">
      <c r="A16" s="381"/>
      <c r="B16" s="383"/>
      <c r="C16" s="383"/>
      <c r="D16" s="383"/>
      <c r="E16" s="383"/>
      <c r="F16" s="383"/>
      <c r="G16" s="383"/>
      <c r="H16" s="383"/>
      <c r="I16" s="383"/>
      <c r="J16" s="383"/>
      <c r="K16" s="376"/>
      <c r="L16" s="376"/>
      <c r="M16" s="376"/>
      <c r="N16" s="376"/>
      <c r="O16" s="376"/>
      <c r="P16" s="376"/>
      <c r="Q16" s="376"/>
      <c r="R16" s="376"/>
      <c r="S16" s="376"/>
      <c r="T16" s="379"/>
      <c r="U16" s="379"/>
      <c r="V16" s="379"/>
      <c r="W16" s="379"/>
      <c r="X16" s="379"/>
      <c r="Y16" s="379"/>
      <c r="Z16" s="379"/>
      <c r="AA16" s="379"/>
      <c r="AB16" s="387"/>
    </row>
    <row r="17" spans="1:28" ht="12.75">
      <c r="A17" s="381"/>
      <c r="B17" s="383"/>
      <c r="C17" s="383"/>
      <c r="D17" s="383"/>
      <c r="E17" s="383"/>
      <c r="F17" s="383"/>
      <c r="G17" s="383"/>
      <c r="H17" s="383"/>
      <c r="I17" s="383"/>
      <c r="J17" s="383"/>
      <c r="K17" s="376"/>
      <c r="L17" s="376"/>
      <c r="M17" s="376"/>
      <c r="N17" s="376"/>
      <c r="O17" s="376"/>
      <c r="P17" s="376"/>
      <c r="Q17" s="376"/>
      <c r="R17" s="376"/>
      <c r="S17" s="376"/>
      <c r="T17" s="379"/>
      <c r="U17" s="379"/>
      <c r="V17" s="379"/>
      <c r="W17" s="379"/>
      <c r="X17" s="379"/>
      <c r="Y17" s="379"/>
      <c r="Z17" s="379"/>
      <c r="AA17" s="379"/>
      <c r="AB17" s="387"/>
    </row>
    <row r="18" spans="1:28" ht="12.75">
      <c r="A18" s="381"/>
      <c r="B18" s="383"/>
      <c r="C18" s="383"/>
      <c r="D18" s="383"/>
      <c r="E18" s="383"/>
      <c r="F18" s="383"/>
      <c r="G18" s="383"/>
      <c r="H18" s="383"/>
      <c r="I18" s="383"/>
      <c r="J18" s="383"/>
      <c r="K18" s="376"/>
      <c r="L18" s="376"/>
      <c r="M18" s="376"/>
      <c r="N18" s="376"/>
      <c r="O18" s="376"/>
      <c r="P18" s="376"/>
      <c r="Q18" s="376"/>
      <c r="R18" s="376"/>
      <c r="S18" s="376"/>
      <c r="T18" s="379"/>
      <c r="U18" s="379"/>
      <c r="V18" s="379"/>
      <c r="W18" s="379"/>
      <c r="X18" s="379"/>
      <c r="Y18" s="379"/>
      <c r="Z18" s="379"/>
      <c r="AA18" s="379"/>
      <c r="AB18" s="387"/>
    </row>
    <row r="19" spans="1:28" ht="12.75">
      <c r="A19" s="381"/>
      <c r="B19" s="383"/>
      <c r="C19" s="383"/>
      <c r="D19" s="383"/>
      <c r="E19" s="383"/>
      <c r="F19" s="383"/>
      <c r="G19" s="383"/>
      <c r="H19" s="383"/>
      <c r="I19" s="383"/>
      <c r="J19" s="383"/>
      <c r="K19" s="376"/>
      <c r="L19" s="376"/>
      <c r="M19" s="376"/>
      <c r="N19" s="376"/>
      <c r="O19" s="376"/>
      <c r="P19" s="376"/>
      <c r="Q19" s="376"/>
      <c r="R19" s="376"/>
      <c r="S19" s="376"/>
      <c r="T19" s="379"/>
      <c r="U19" s="379"/>
      <c r="V19" s="379"/>
      <c r="W19" s="379"/>
      <c r="X19" s="379"/>
      <c r="Y19" s="379"/>
      <c r="Z19" s="379"/>
      <c r="AA19" s="379"/>
      <c r="AB19" s="387"/>
    </row>
    <row r="20" spans="1:28" ht="12.75">
      <c r="A20" s="381"/>
      <c r="B20" s="383"/>
      <c r="C20" s="383"/>
      <c r="D20" s="383"/>
      <c r="E20" s="383"/>
      <c r="F20" s="383"/>
      <c r="G20" s="383"/>
      <c r="H20" s="383"/>
      <c r="I20" s="383"/>
      <c r="J20" s="383"/>
      <c r="K20" s="376"/>
      <c r="L20" s="376"/>
      <c r="M20" s="376"/>
      <c r="N20" s="376"/>
      <c r="O20" s="376"/>
      <c r="P20" s="376"/>
      <c r="Q20" s="376"/>
      <c r="R20" s="376"/>
      <c r="S20" s="376"/>
      <c r="T20" s="379"/>
      <c r="U20" s="379"/>
      <c r="V20" s="379"/>
      <c r="W20" s="379"/>
      <c r="X20" s="379"/>
      <c r="Y20" s="379"/>
      <c r="Z20" s="379"/>
      <c r="AA20" s="379"/>
      <c r="AB20" s="387"/>
    </row>
    <row r="21" spans="1:28" ht="12.75">
      <c r="A21" s="381"/>
      <c r="B21" s="383"/>
      <c r="C21" s="383"/>
      <c r="D21" s="383"/>
      <c r="E21" s="383"/>
      <c r="F21" s="383"/>
      <c r="G21" s="383"/>
      <c r="H21" s="383"/>
      <c r="I21" s="383"/>
      <c r="J21" s="383"/>
      <c r="K21" s="376"/>
      <c r="L21" s="376"/>
      <c r="M21" s="376"/>
      <c r="N21" s="376"/>
      <c r="O21" s="376"/>
      <c r="P21" s="376"/>
      <c r="Q21" s="376"/>
      <c r="R21" s="376"/>
      <c r="S21" s="376"/>
      <c r="T21" s="379"/>
      <c r="U21" s="379"/>
      <c r="V21" s="379"/>
      <c r="W21" s="379"/>
      <c r="X21" s="379"/>
      <c r="Y21" s="379"/>
      <c r="Z21" s="379"/>
      <c r="AA21" s="379"/>
      <c r="AB21" s="387"/>
    </row>
    <row r="22" spans="1:28" ht="12.75">
      <c r="A22" s="381"/>
      <c r="B22" s="383"/>
      <c r="C22" s="383"/>
      <c r="D22" s="383"/>
      <c r="E22" s="383"/>
      <c r="F22" s="383"/>
      <c r="G22" s="383"/>
      <c r="H22" s="383"/>
      <c r="I22" s="383"/>
      <c r="J22" s="383"/>
      <c r="K22" s="376"/>
      <c r="L22" s="376"/>
      <c r="M22" s="376"/>
      <c r="N22" s="376"/>
      <c r="O22" s="376"/>
      <c r="P22" s="376"/>
      <c r="Q22" s="376"/>
      <c r="R22" s="376"/>
      <c r="S22" s="376"/>
      <c r="T22" s="379"/>
      <c r="U22" s="379"/>
      <c r="V22" s="379"/>
      <c r="W22" s="379"/>
      <c r="X22" s="379"/>
      <c r="Y22" s="379"/>
      <c r="Z22" s="379"/>
      <c r="AA22" s="379"/>
      <c r="AB22" s="387"/>
    </row>
    <row r="23" spans="1:28" ht="12.75">
      <c r="A23" s="381"/>
      <c r="B23" s="383"/>
      <c r="C23" s="383"/>
      <c r="D23" s="383"/>
      <c r="E23" s="383"/>
      <c r="F23" s="383"/>
      <c r="G23" s="383"/>
      <c r="H23" s="383"/>
      <c r="I23" s="383"/>
      <c r="J23" s="383"/>
      <c r="K23" s="376"/>
      <c r="L23" s="376"/>
      <c r="M23" s="376"/>
      <c r="N23" s="376"/>
      <c r="O23" s="376"/>
      <c r="P23" s="376"/>
      <c r="Q23" s="376"/>
      <c r="R23" s="376"/>
      <c r="S23" s="376"/>
      <c r="T23" s="379"/>
      <c r="U23" s="379"/>
      <c r="V23" s="379"/>
      <c r="W23" s="379"/>
      <c r="X23" s="379"/>
      <c r="Y23" s="379"/>
      <c r="Z23" s="379"/>
      <c r="AA23" s="379"/>
      <c r="AB23" s="387"/>
    </row>
    <row r="24" spans="1:28" ht="12.75">
      <c r="A24" s="381"/>
      <c r="B24" s="383"/>
      <c r="C24" s="383"/>
      <c r="D24" s="383"/>
      <c r="E24" s="383"/>
      <c r="F24" s="383"/>
      <c r="G24" s="383"/>
      <c r="H24" s="383"/>
      <c r="I24" s="383"/>
      <c r="J24" s="383"/>
      <c r="K24" s="376"/>
      <c r="L24" s="376"/>
      <c r="M24" s="376"/>
      <c r="N24" s="376"/>
      <c r="O24" s="376"/>
      <c r="P24" s="376"/>
      <c r="Q24" s="376"/>
      <c r="R24" s="376"/>
      <c r="S24" s="376"/>
      <c r="T24" s="379"/>
      <c r="U24" s="379"/>
      <c r="V24" s="379"/>
      <c r="W24" s="379"/>
      <c r="X24" s="379"/>
      <c r="Y24" s="379"/>
      <c r="Z24" s="379"/>
      <c r="AA24" s="379"/>
      <c r="AB24" s="387"/>
    </row>
    <row r="25" spans="1:28" ht="12.75">
      <c r="A25" s="381"/>
      <c r="B25" s="383"/>
      <c r="C25" s="383"/>
      <c r="D25" s="383"/>
      <c r="E25" s="383"/>
      <c r="F25" s="383"/>
      <c r="G25" s="383"/>
      <c r="H25" s="383"/>
      <c r="I25" s="383"/>
      <c r="J25" s="383"/>
      <c r="K25" s="376"/>
      <c r="L25" s="376"/>
      <c r="M25" s="376"/>
      <c r="N25" s="376"/>
      <c r="O25" s="376"/>
      <c r="P25" s="376"/>
      <c r="Q25" s="376"/>
      <c r="R25" s="376"/>
      <c r="S25" s="376"/>
      <c r="T25" s="379"/>
      <c r="U25" s="379"/>
      <c r="V25" s="379"/>
      <c r="W25" s="379"/>
      <c r="X25" s="379"/>
      <c r="Y25" s="379"/>
      <c r="Z25" s="379"/>
      <c r="AA25" s="379"/>
      <c r="AB25" s="387"/>
    </row>
    <row r="26" spans="1:28" ht="22.5" customHeight="1">
      <c r="A26" s="381"/>
      <c r="B26" s="383"/>
      <c r="C26" s="383"/>
      <c r="D26" s="383"/>
      <c r="E26" s="383"/>
      <c r="F26" s="383"/>
      <c r="G26" s="383"/>
      <c r="H26" s="383"/>
      <c r="I26" s="383"/>
      <c r="J26" s="383"/>
      <c r="K26" s="376"/>
      <c r="L26" s="376"/>
      <c r="M26" s="376"/>
      <c r="N26" s="376"/>
      <c r="O26" s="376"/>
      <c r="P26" s="376"/>
      <c r="Q26" s="376"/>
      <c r="R26" s="376"/>
      <c r="S26" s="376"/>
      <c r="T26" s="379"/>
      <c r="U26" s="379"/>
      <c r="V26" s="379"/>
      <c r="W26" s="379"/>
      <c r="X26" s="379"/>
      <c r="Y26" s="379"/>
      <c r="Z26" s="379"/>
      <c r="AA26" s="379"/>
      <c r="AB26" s="387"/>
    </row>
    <row r="27" spans="1:28" ht="12.75">
      <c r="A27" s="381"/>
      <c r="B27" s="383"/>
      <c r="C27" s="383"/>
      <c r="D27" s="383"/>
      <c r="E27" s="383"/>
      <c r="F27" s="383"/>
      <c r="G27" s="383"/>
      <c r="H27" s="383"/>
      <c r="I27" s="383"/>
      <c r="J27" s="383"/>
      <c r="K27" s="376"/>
      <c r="L27" s="376"/>
      <c r="M27" s="376"/>
      <c r="N27" s="376"/>
      <c r="O27" s="376"/>
      <c r="P27" s="376"/>
      <c r="Q27" s="376"/>
      <c r="R27" s="376"/>
      <c r="S27" s="376"/>
      <c r="T27" s="379"/>
      <c r="U27" s="379"/>
      <c r="V27" s="379"/>
      <c r="W27" s="379"/>
      <c r="X27" s="379"/>
      <c r="Y27" s="379"/>
      <c r="Z27" s="379"/>
      <c r="AA27" s="379"/>
      <c r="AB27" s="387"/>
    </row>
    <row r="28" spans="1:28" ht="12.75">
      <c r="A28" s="381"/>
      <c r="B28" s="388"/>
      <c r="C28" s="383"/>
      <c r="D28" s="383"/>
      <c r="E28" s="383"/>
      <c r="F28" s="383"/>
      <c r="G28" s="383"/>
      <c r="H28" s="383"/>
      <c r="I28" s="383"/>
      <c r="J28" s="383"/>
      <c r="K28" s="376"/>
      <c r="L28" s="376"/>
      <c r="M28" s="376"/>
      <c r="N28" s="376"/>
      <c r="O28" s="376"/>
      <c r="P28" s="376"/>
      <c r="Q28" s="376"/>
      <c r="R28" s="376"/>
      <c r="S28" s="376"/>
      <c r="T28" s="379"/>
      <c r="U28" s="379"/>
      <c r="V28" s="379"/>
      <c r="W28" s="379"/>
      <c r="X28" s="379"/>
      <c r="Y28" s="379"/>
      <c r="Z28" s="379"/>
      <c r="AA28" s="379"/>
      <c r="AB28" s="387"/>
    </row>
    <row r="29" spans="1:28" ht="12.75">
      <c r="A29" s="381"/>
      <c r="B29" s="383"/>
      <c r="C29" s="383"/>
      <c r="D29" s="383"/>
      <c r="E29" s="383"/>
      <c r="F29" s="383"/>
      <c r="G29" s="383"/>
      <c r="H29" s="383"/>
      <c r="I29" s="383"/>
      <c r="J29" s="383"/>
      <c r="K29" s="376"/>
      <c r="L29" s="376"/>
      <c r="M29" s="376"/>
      <c r="N29" s="376"/>
      <c r="O29" s="376"/>
      <c r="P29" s="376"/>
      <c r="Q29" s="376"/>
      <c r="R29" s="376"/>
      <c r="S29" s="376"/>
      <c r="T29" s="379"/>
      <c r="U29" s="379"/>
      <c r="V29" s="379"/>
      <c r="W29" s="379"/>
      <c r="X29" s="379"/>
      <c r="Y29" s="379"/>
      <c r="Z29" s="379"/>
      <c r="AA29" s="379"/>
      <c r="AB29" s="387"/>
    </row>
    <row r="30" spans="1:28" ht="54.75" customHeight="1" thickBot="1">
      <c r="A30" s="389"/>
      <c r="B30" s="390"/>
      <c r="C30" s="390"/>
      <c r="D30" s="390"/>
      <c r="E30" s="390"/>
      <c r="F30" s="390"/>
      <c r="G30" s="390"/>
      <c r="H30" s="390"/>
      <c r="I30" s="390"/>
      <c r="J30" s="390"/>
      <c r="K30" s="391"/>
      <c r="L30" s="391"/>
      <c r="M30" s="391"/>
      <c r="N30" s="391"/>
      <c r="O30" s="391"/>
      <c r="P30" s="391"/>
      <c r="Q30" s="391"/>
      <c r="R30" s="391"/>
      <c r="S30" s="391"/>
      <c r="T30" s="392"/>
      <c r="U30" s="392"/>
      <c r="V30" s="392"/>
      <c r="W30" s="392"/>
      <c r="X30" s="392"/>
      <c r="Y30" s="392"/>
      <c r="Z30" s="392"/>
      <c r="AA30" s="392"/>
      <c r="AB30" s="393"/>
    </row>
    <row r="31" ht="13.5" customHeight="1"/>
    <row r="32" ht="15" customHeight="1">
      <c r="B32" s="394" t="s">
        <v>725</v>
      </c>
    </row>
    <row r="33" spans="2:19" ht="37.5" customHeight="1">
      <c r="B33" s="565" t="s">
        <v>1101</v>
      </c>
      <c r="C33" s="565"/>
      <c r="D33" s="565"/>
      <c r="E33" s="565"/>
      <c r="F33" s="565"/>
      <c r="G33" s="565"/>
      <c r="H33" s="565"/>
      <c r="I33" s="565"/>
      <c r="J33" s="565"/>
      <c r="K33" s="565"/>
      <c r="L33" s="565"/>
      <c r="M33" s="565"/>
      <c r="N33" s="565"/>
      <c r="O33" s="565"/>
      <c r="P33" s="565"/>
      <c r="Q33" s="565"/>
      <c r="R33" s="565"/>
      <c r="S33" s="565"/>
    </row>
    <row r="34" spans="2:24" ht="15" customHeight="1">
      <c r="B34" s="566" t="s">
        <v>726</v>
      </c>
      <c r="C34" s="566"/>
      <c r="D34" s="566"/>
      <c r="E34" s="566"/>
      <c r="F34" s="566"/>
      <c r="G34" s="566"/>
      <c r="H34" s="566"/>
      <c r="I34" s="566"/>
      <c r="J34" s="566"/>
      <c r="K34" s="566"/>
      <c r="L34" s="566"/>
      <c r="M34" s="566"/>
      <c r="N34" s="566"/>
      <c r="O34" s="566"/>
      <c r="P34" s="566"/>
      <c r="Q34" s="395"/>
      <c r="R34" s="396"/>
      <c r="S34" s="395"/>
      <c r="T34" s="395"/>
      <c r="U34" s="395"/>
      <c r="V34" s="395"/>
      <c r="W34" s="395"/>
      <c r="X34" s="395"/>
    </row>
    <row r="35" spans="2:24" ht="12.75" customHeight="1">
      <c r="B35" s="566"/>
      <c r="C35" s="566"/>
      <c r="D35" s="566"/>
      <c r="E35" s="566"/>
      <c r="F35" s="566"/>
      <c r="G35" s="566"/>
      <c r="H35" s="566"/>
      <c r="I35" s="566"/>
      <c r="J35" s="566"/>
      <c r="K35" s="566"/>
      <c r="L35" s="566"/>
      <c r="M35" s="566"/>
      <c r="N35" s="566"/>
      <c r="O35" s="566"/>
      <c r="P35" s="566"/>
      <c r="Q35" s="395"/>
      <c r="R35" s="395"/>
      <c r="S35" s="395"/>
      <c r="T35" s="395"/>
      <c r="U35" s="395"/>
      <c r="V35" s="395"/>
      <c r="W35" s="395"/>
      <c r="X35" s="395"/>
    </row>
    <row r="36" spans="2:24" ht="12.75" customHeight="1">
      <c r="B36" s="566"/>
      <c r="C36" s="566"/>
      <c r="D36" s="566"/>
      <c r="E36" s="566"/>
      <c r="F36" s="566"/>
      <c r="G36" s="566"/>
      <c r="H36" s="566"/>
      <c r="I36" s="566"/>
      <c r="J36" s="566"/>
      <c r="K36" s="566"/>
      <c r="L36" s="566"/>
      <c r="M36" s="566"/>
      <c r="N36" s="566"/>
      <c r="O36" s="566"/>
      <c r="P36" s="566"/>
      <c r="Q36" s="395"/>
      <c r="R36" s="396"/>
      <c r="S36" s="395"/>
      <c r="T36" s="395"/>
      <c r="U36" s="395"/>
      <c r="V36" s="395"/>
      <c r="W36" s="395"/>
      <c r="X36" s="395"/>
    </row>
    <row r="37" spans="2:24" ht="12.75" customHeight="1">
      <c r="B37" s="566"/>
      <c r="C37" s="566"/>
      <c r="D37" s="566"/>
      <c r="E37" s="566"/>
      <c r="F37" s="566"/>
      <c r="G37" s="566"/>
      <c r="H37" s="566"/>
      <c r="I37" s="566"/>
      <c r="J37" s="566"/>
      <c r="K37" s="566"/>
      <c r="L37" s="566"/>
      <c r="M37" s="566"/>
      <c r="N37" s="566"/>
      <c r="O37" s="566"/>
      <c r="P37" s="566"/>
      <c r="Q37" s="395"/>
      <c r="R37" s="395"/>
      <c r="S37" s="395"/>
      <c r="T37" s="395"/>
      <c r="U37" s="395"/>
      <c r="V37" s="395"/>
      <c r="W37" s="395"/>
      <c r="X37" s="395"/>
    </row>
    <row r="38" spans="17:24" ht="12.75">
      <c r="Q38" s="395"/>
      <c r="R38" s="395"/>
      <c r="S38" s="395"/>
      <c r="T38" s="395"/>
      <c r="U38" s="395"/>
      <c r="V38" s="395"/>
      <c r="W38" s="395"/>
      <c r="X38" s="395"/>
    </row>
    <row r="39" spans="2:24" ht="12.75">
      <c r="B39" s="567" t="s">
        <v>9</v>
      </c>
      <c r="C39" s="567"/>
      <c r="D39" s="567"/>
      <c r="E39" s="567"/>
      <c r="F39" s="567" t="s">
        <v>1</v>
      </c>
      <c r="G39" s="567"/>
      <c r="H39" s="567"/>
      <c r="I39" s="567" t="s">
        <v>3</v>
      </c>
      <c r="J39" s="567"/>
      <c r="K39" s="567"/>
      <c r="L39" s="567"/>
      <c r="M39" s="567"/>
      <c r="N39" s="567" t="s">
        <v>2</v>
      </c>
      <c r="O39" s="567"/>
      <c r="P39" s="567"/>
      <c r="Q39" s="567"/>
      <c r="R39" s="567"/>
      <c r="S39" s="567"/>
      <c r="T39" s="567"/>
      <c r="U39" s="567"/>
      <c r="V39" s="567"/>
      <c r="W39" s="567"/>
      <c r="X39" s="397" t="s">
        <v>16</v>
      </c>
    </row>
    <row r="40" spans="2:24" ht="26.25" customHeight="1">
      <c r="B40" s="571" t="s">
        <v>526</v>
      </c>
      <c r="C40" s="572"/>
      <c r="D40" s="572"/>
      <c r="E40" s="573"/>
      <c r="F40" s="574"/>
      <c r="G40" s="575"/>
      <c r="H40" s="576"/>
      <c r="I40" s="568" t="s">
        <v>727</v>
      </c>
      <c r="J40" s="569"/>
      <c r="K40" s="569"/>
      <c r="L40" s="569"/>
      <c r="M40" s="570"/>
      <c r="N40" s="577"/>
      <c r="O40" s="578"/>
      <c r="P40" s="578"/>
      <c r="Q40" s="578"/>
      <c r="R40" s="578"/>
      <c r="S40" s="578"/>
      <c r="T40" s="578"/>
      <c r="U40" s="578"/>
      <c r="V40" s="578"/>
      <c r="W40" s="579"/>
      <c r="X40" s="398" t="s">
        <v>127</v>
      </c>
    </row>
    <row r="41" spans="2:24" ht="27.75" customHeight="1">
      <c r="B41" s="574"/>
      <c r="C41" s="575"/>
      <c r="D41" s="575"/>
      <c r="E41" s="576"/>
      <c r="F41" s="580" t="s">
        <v>527</v>
      </c>
      <c r="G41" s="581"/>
      <c r="H41" s="582"/>
      <c r="I41" s="568" t="s">
        <v>528</v>
      </c>
      <c r="J41" s="569"/>
      <c r="K41" s="569"/>
      <c r="L41" s="569"/>
      <c r="M41" s="570"/>
      <c r="N41" s="399"/>
      <c r="O41" s="400"/>
      <c r="P41" s="400"/>
      <c r="Q41" s="400"/>
      <c r="R41" s="400"/>
      <c r="S41" s="400"/>
      <c r="T41" s="400"/>
      <c r="U41" s="400"/>
      <c r="V41" s="400"/>
      <c r="W41" s="401"/>
      <c r="X41" s="398" t="s">
        <v>127</v>
      </c>
    </row>
    <row r="42" spans="2:24" ht="37.5" customHeight="1">
      <c r="B42" s="574"/>
      <c r="C42" s="575"/>
      <c r="D42" s="575"/>
      <c r="E42" s="576"/>
      <c r="F42" s="580" t="s">
        <v>529</v>
      </c>
      <c r="G42" s="581"/>
      <c r="H42" s="582"/>
      <c r="I42" s="568" t="s">
        <v>620</v>
      </c>
      <c r="J42" s="569"/>
      <c r="K42" s="569"/>
      <c r="L42" s="569"/>
      <c r="M42" s="570"/>
      <c r="N42" s="399"/>
      <c r="O42" s="400"/>
      <c r="P42" s="400"/>
      <c r="Q42" s="400"/>
      <c r="R42" s="400"/>
      <c r="S42" s="400"/>
      <c r="T42" s="400"/>
      <c r="U42" s="400"/>
      <c r="V42" s="400"/>
      <c r="W42" s="401"/>
      <c r="X42" s="398" t="s">
        <v>127</v>
      </c>
    </row>
    <row r="43" spans="2:24" ht="25.5" customHeight="1">
      <c r="B43" s="574"/>
      <c r="C43" s="575"/>
      <c r="D43" s="575"/>
      <c r="E43" s="576"/>
      <c r="F43" s="580" t="s">
        <v>530</v>
      </c>
      <c r="G43" s="581"/>
      <c r="H43" s="582"/>
      <c r="I43" s="568" t="s">
        <v>627</v>
      </c>
      <c r="J43" s="569"/>
      <c r="K43" s="569"/>
      <c r="L43" s="569"/>
      <c r="M43" s="570"/>
      <c r="N43" s="399"/>
      <c r="O43" s="400"/>
      <c r="P43" s="400"/>
      <c r="Q43" s="400"/>
      <c r="R43" s="400"/>
      <c r="S43" s="400"/>
      <c r="T43" s="400"/>
      <c r="U43" s="400"/>
      <c r="V43" s="400"/>
      <c r="W43" s="401"/>
      <c r="X43" s="398" t="s">
        <v>127</v>
      </c>
    </row>
    <row r="44" spans="2:24" ht="39" customHeight="1">
      <c r="B44" s="574"/>
      <c r="C44" s="575"/>
      <c r="D44" s="575"/>
      <c r="E44" s="576"/>
      <c r="F44" s="583" t="s">
        <v>531</v>
      </c>
      <c r="G44" s="584"/>
      <c r="H44" s="585"/>
      <c r="I44" s="568" t="s">
        <v>532</v>
      </c>
      <c r="J44" s="569"/>
      <c r="K44" s="569"/>
      <c r="L44" s="569"/>
      <c r="M44" s="570"/>
      <c r="N44" s="399"/>
      <c r="O44" s="400"/>
      <c r="P44" s="400"/>
      <c r="Q44" s="400"/>
      <c r="R44" s="400"/>
      <c r="S44" s="400"/>
      <c r="T44" s="400"/>
      <c r="U44" s="400"/>
      <c r="V44" s="400"/>
      <c r="W44" s="401"/>
      <c r="X44" s="398" t="s">
        <v>127</v>
      </c>
    </row>
  </sheetData>
  <sheetProtection/>
  <mergeCells count="22">
    <mergeCell ref="N40:W40"/>
    <mergeCell ref="F41:H41"/>
    <mergeCell ref="F42:H42"/>
    <mergeCell ref="F43:H43"/>
    <mergeCell ref="F44:H44"/>
    <mergeCell ref="I41:M41"/>
    <mergeCell ref="F39:H39"/>
    <mergeCell ref="F40:H40"/>
    <mergeCell ref="B41:E41"/>
    <mergeCell ref="B42:E42"/>
    <mergeCell ref="B43:E43"/>
    <mergeCell ref="B44:E44"/>
    <mergeCell ref="B33:S33"/>
    <mergeCell ref="B34:P37"/>
    <mergeCell ref="I39:M39"/>
    <mergeCell ref="I42:M42"/>
    <mergeCell ref="I43:M43"/>
    <mergeCell ref="I44:M44"/>
    <mergeCell ref="I40:M40"/>
    <mergeCell ref="N39:W39"/>
    <mergeCell ref="B39:E39"/>
    <mergeCell ref="B40:E40"/>
  </mergeCells>
  <conditionalFormatting sqref="R4 AA4 I4">
    <cfRule type="cellIs" priority="1" dxfId="39" operator="equal" stopIfTrue="1">
      <formula>"N"</formula>
    </cfRule>
    <cfRule type="colorScale" priority="3" dxfId="0">
      <colorScale>
        <cfvo type="min" val="0"/>
        <cfvo type="max"/>
        <color rgb="FFFF7128"/>
        <color rgb="FFFFEF9C"/>
      </colorScale>
    </cfRule>
  </conditionalFormatting>
  <conditionalFormatting sqref="AA4 R4 I4">
    <cfRule type="cellIs" priority="2" dxfId="143" operator="equal" stopIfTrue="1">
      <formula>"Y"</formula>
    </cfRule>
  </conditionalFormatting>
  <dataValidations count="1">
    <dataValidation type="list" allowBlank="1" showInputMessage="1" showErrorMessage="1" sqref="AA4 I4 R4">
      <formula1>"Y, N"</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7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Dobson Richard</dc:creator>
  <cp:keywords/>
  <dc:description/>
  <cp:lastModifiedBy>Simon Knee</cp:lastModifiedBy>
  <cp:lastPrinted>2017-08-08T08:36:34Z</cp:lastPrinted>
  <dcterms:created xsi:type="dcterms:W3CDTF">1996-10-14T23:33:28Z</dcterms:created>
  <dcterms:modified xsi:type="dcterms:W3CDTF">2018-01-18T16:08:40Z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